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sel\Desktop\Giselle\AMOG\Licitações\2024\Projetos de Engenharia\"/>
    </mc:Choice>
  </mc:AlternateContent>
  <xr:revisionPtr revIDLastSave="0" documentId="8_{E8A5CB76-2BB6-4421-8606-4BC8C40D7351}" xr6:coauthVersionLast="47" xr6:coauthVersionMax="47" xr10:uidLastSave="{00000000-0000-0000-0000-000000000000}"/>
  <bookViews>
    <workbookView xWindow="-120" yWindow="-120" windowWidth="20730" windowHeight="11160" xr2:uid="{FCC43AEE-A73E-40E7-BC0A-F672046206E6}"/>
  </bookViews>
  <sheets>
    <sheet name="ORÇAMENTO" sheetId="1" r:id="rId1"/>
    <sheet name="BDI" sheetId="2" r:id="rId2"/>
  </sheets>
  <externalReferences>
    <externalReference r:id="rId3"/>
  </externalReferences>
  <definedNames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Excel_BuiltIn_Database" hidden="1">TEXT(Import.DataBase,"mm-aaaa")</definedName>
    <definedName name="fff" hidden="1">IF(OR(Import.Desoneracao="DESONERADO",Import.Desoneracao="SIM"),"SIM","NÃO")</definedName>
    <definedName name="Import.Apelido" hidden="1">[1]DADOS!$F$16</definedName>
    <definedName name="Import.CR" hidden="1">[1]DADOS!$F$7</definedName>
    <definedName name="Import.CTEF" hidden="1">[1]DADOS!$F$36</definedName>
    <definedName name="Import.DataBase" hidden="1">OFFSET([1]DADOS!$G$19,0,-1)</definedName>
    <definedName name="Import.DescLote" hidden="1">[1]DADOS!$F$17</definedName>
    <definedName name="Import.Desoneracao" hidden="1">OFFSET([1]DADOS!$G$18,0,-1)</definedName>
    <definedName name="Import.empresa" hidden="1">[1]DADOS!$F$37</definedName>
    <definedName name="Import.Município" hidden="1">[1]DADOS!$F$6</definedName>
    <definedName name="Import.Proponente" hidden="1">[1]DADOS!$F$5</definedName>
    <definedName name="import.recurso" hidden="1">[1]DADOS!$F$4</definedName>
    <definedName name="Import.RegimeExecução" hidden="1">OFFSET([1]DADOS!$G$39,0,-1)</definedName>
    <definedName name="Import.RespOrçamento" hidden="1">[1]DADOS!$F$22:$F$24</definedName>
    <definedName name="Import.SICONV" hidden="1">[1]DADOS!$F$8</definedName>
    <definedName name="ORÇAMENTO.BancoRef" hidden="1">ORÇAMENTO!$F$10</definedName>
    <definedName name="ORÇAMENTO.CustoUnitario" hidden="1">ROUND(ORÇAMENTO!$U1,15-13*ORÇAMENTO!$AF$10)</definedName>
    <definedName name="ORÇAMENTO.PrecoUnitarioLicitado" hidden="1">ORÇAMENTO!$AL1</definedName>
    <definedName name="REFERENCIA.Unidade" hidden="1">IF(ISNUMBER(ORÇAMENTO!$AF1),OFFSET(INDIRECT(ORÇAMENTO.BancoRef),ORÇAMENTO!$AF1-1,4,1),"-")</definedName>
    <definedName name="TIPOORCAMENTO" hidden="1">IF(VALUE([1]MENU!$O$3)=2,"Licitado","Proposto")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G44" i="2"/>
  <c r="B195" i="1"/>
  <c r="J183" i="1"/>
  <c r="K183" i="1" s="1"/>
  <c r="K182" i="1" s="1"/>
  <c r="J181" i="1"/>
  <c r="K181" i="1" s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2" i="1"/>
  <c r="K62" i="1" s="1"/>
  <c r="J61" i="1"/>
  <c r="K61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2" i="1"/>
  <c r="K52" i="1" s="1"/>
  <c r="J51" i="1"/>
  <c r="K51" i="1" s="1"/>
  <c r="J50" i="1"/>
  <c r="K50" i="1" s="1"/>
  <c r="J48" i="1"/>
  <c r="K48" i="1" s="1"/>
  <c r="J47" i="1"/>
  <c r="K47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7" i="1"/>
  <c r="K37" i="1" s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8" i="1"/>
  <c r="K28" i="1" s="1"/>
  <c r="K27" i="1" s="1"/>
  <c r="J26" i="1"/>
  <c r="K26" i="1" s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K60" i="1" l="1"/>
  <c r="K29" i="1"/>
  <c r="K161" i="1"/>
  <c r="K160" i="1" s="1"/>
  <c r="K14" i="1"/>
  <c r="K39" i="1"/>
  <c r="K49" i="1"/>
  <c r="K63" i="1"/>
  <c r="K138" i="1"/>
  <c r="K53" i="1"/>
  <c r="K116" i="1"/>
  <c r="K46" i="1"/>
  <c r="K74" i="1"/>
  <c r="K13" i="1" l="1"/>
  <c r="K38" i="1"/>
  <c r="K73" i="1"/>
  <c r="K12" i="1" l="1"/>
</calcChain>
</file>

<file path=xl/sharedStrings.xml><?xml version="1.0" encoding="utf-8"?>
<sst xmlns="http://schemas.openxmlformats.org/spreadsheetml/2006/main" count="1091" uniqueCount="571">
  <si>
    <t>PO - PLANILHA ORÇAMENTÁRIA</t>
  </si>
  <si>
    <t>Grau de Sigilo</t>
  </si>
  <si>
    <t>Orçamento base para licitação</t>
  </si>
  <si>
    <t>#PUBLICO</t>
  </si>
  <si>
    <t>PROPONENTE</t>
  </si>
  <si>
    <t>ASSUNTO</t>
  </si>
  <si>
    <t>CONSÓRCIO INTERMUNICIPAL DA BAIXA MOGIANA - CIMOG</t>
  </si>
  <si>
    <t>CONSULTORIA ESPECIALIZADA EM ENGENHARIA E ARQUITETURA</t>
  </si>
  <si>
    <t>REGIME</t>
  </si>
  <si>
    <t xml:space="preserve">SINAPI </t>
  </si>
  <si>
    <t xml:space="preserve">SETOP </t>
  </si>
  <si>
    <t>SUDECAP</t>
  </si>
  <si>
    <t>BDI 1</t>
  </si>
  <si>
    <t>DESONERADO</t>
  </si>
  <si>
    <t>REF. 12/2023</t>
  </si>
  <si>
    <t>REF. 08/2023</t>
  </si>
  <si>
    <t>REF. 10/2023</t>
  </si>
  <si>
    <t>Nível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</si>
  <si>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</si>
  <si>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</si>
  <si>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</si>
  <si>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</si>
  <si>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</si>
  <si>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</si>
  <si>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</si>
  <si>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</si>
  <si>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</si>
  <si>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</si>
  <si>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LOTE</t>
  </si>
  <si>
    <t>1.</t>
  </si>
  <si>
    <t>SERVIÇOS TÉCNICOS PROFISSIONAIS</t>
  </si>
  <si>
    <t>Nível 2</t>
  </si>
  <si>
    <t>1.1.</t>
  </si>
  <si>
    <t>ENGENHEIROS/ARQUITETO PARA ELABORACAO DE PROJETOS, COORDENAÇÃO, FISALIZAÇÃO, LAUDOS ENTRE OUTROS</t>
  </si>
  <si>
    <t>Serviço</t>
  </si>
  <si>
    <t>1.1.1.</t>
  </si>
  <si>
    <t>SETOP</t>
  </si>
  <si>
    <t>CO-27337</t>
  </si>
  <si>
    <t>ENGENHEIRO/ARQUITETO, NÍVEL CONSULTOR ESPECIAL, INCLUSIVE ENCARGOS COMPLEMENTARES</t>
  </si>
  <si>
    <t>hora</t>
  </si>
  <si>
    <t>1.1.2.</t>
  </si>
  <si>
    <t>CO-27339</t>
  </si>
  <si>
    <t>ENGENHEIRO/ARQUITETO, NÍVEL CONSULTOR, INCLUSIVE ENCARGOS COMPLEMENTARES</t>
  </si>
  <si>
    <t>1.1.3.</t>
  </si>
  <si>
    <t>CO-27342</t>
  </si>
  <si>
    <t>ENGENHEIRO/ARQUITETO, NÍVEL COORDENADOR, INCLUSIVE ENCARGOS COMPLEMENTARES</t>
  </si>
  <si>
    <t>1.1.4.</t>
  </si>
  <si>
    <t>CO-27344</t>
  </si>
  <si>
    <t>ENGENHEIRO/ARQUITETO, NÍVEL SÊNIOR, INCLUSIVE ENCARGOS COMPLEMENTARES</t>
  </si>
  <si>
    <t>1.1.5.</t>
  </si>
  <si>
    <t>CO-27347</t>
  </si>
  <si>
    <t>ENGENHEIRO/ARQUITETO, NÍVEL PLENO, INCLUSIVE ENCARGOS COMPLEMENTARES</t>
  </si>
  <si>
    <t>1.1.6.</t>
  </si>
  <si>
    <t>CO-27348</t>
  </si>
  <si>
    <t>ENGENHEIRO/ARQUITETO, NÍVEL JÚNIOR, INCLUSIVE ENCARGOS COMPLEMENTARES</t>
  </si>
  <si>
    <t>1.1.7.</t>
  </si>
  <si>
    <t>SINAPI</t>
  </si>
  <si>
    <t>88255</t>
  </si>
  <si>
    <t>AUXILIAR TÉCNICO DE ENGENHARIA COM ENCARGOS COMPLEMENTARES</t>
  </si>
  <si>
    <t>H</t>
  </si>
  <si>
    <t>1.1.8.</t>
  </si>
  <si>
    <t>CO-33080</t>
  </si>
  <si>
    <t>ENGENHEIRO AMBIENTAL, NÍVEL JÚNIOR, INCLUSIVE ENCARGOS COMPLEMENTARES</t>
  </si>
  <si>
    <t>1.1.9.</t>
  </si>
  <si>
    <t>CO-33081</t>
  </si>
  <si>
    <t>ENGENHEIRO AMBIENTAL, NÍVEL PLENO, INCLUSIVE ENCARGOS COMPLEMENTARES</t>
  </si>
  <si>
    <t>1.1.10.</t>
  </si>
  <si>
    <t>CO-33082</t>
  </si>
  <si>
    <t>ENGENHEIRO AMBIENTAL, NÍVEL SÊNIOR, INCLUSIVE ENCARGOS COMPLEMENTARES</t>
  </si>
  <si>
    <t>1.2.</t>
  </si>
  <si>
    <t>PROJETISTA PARA ELABORACAO DE PROJETOS</t>
  </si>
  <si>
    <t>-</t>
  </si>
  <si>
    <t>1.2.1.</t>
  </si>
  <si>
    <t>90775</t>
  </si>
  <si>
    <t>DESENHISTA PROJETISTA COM ENCARGOS COMPLEMENTARES</t>
  </si>
  <si>
    <t>1.3.</t>
  </si>
  <si>
    <t>SERVICOS ADMINISTRATIVOS</t>
  </si>
  <si>
    <t>1.3.1.</t>
  </si>
  <si>
    <t>CO-33067</t>
  </si>
  <si>
    <t>AUXILIAR ADMINISTRATIVO, INCLUSIVE ENCARGOS COMPLEMENTARES</t>
  </si>
  <si>
    <t>1.4.</t>
  </si>
  <si>
    <t>ENGENHEIRO/ARQUITETO PARA SUPERVISAO DE OBRAS</t>
  </si>
  <si>
    <t>1.4.1.</t>
  </si>
  <si>
    <t>1.4.2.</t>
  </si>
  <si>
    <t>1.4.3.</t>
  </si>
  <si>
    <t>90779</t>
  </si>
  <si>
    <t>ENGENHEIRO CIVIL DE OBRA SENIOR COM ENCARGOS COMPLEMENTARES</t>
  </si>
  <si>
    <t>1.4.4.</t>
  </si>
  <si>
    <t>90778</t>
  </si>
  <si>
    <t>ENGENHEIRO CIVIL DE OBRA PLENO COM ENCARGOS COMPLEMENTARES</t>
  </si>
  <si>
    <t>1.4.5.</t>
  </si>
  <si>
    <t>90777</t>
  </si>
  <si>
    <t>ENGENHEIRO CIVIL DE OBRA JUNIOR COM ENCARGOS COMPLEMENTARES</t>
  </si>
  <si>
    <t>1.4.6.</t>
  </si>
  <si>
    <t>1.5.</t>
  </si>
  <si>
    <t>TECNICO DE EDIFICAÇÕES PARA SUPERVISAO DE OBRAS</t>
  </si>
  <si>
    <t>1.5.1.</t>
  </si>
  <si>
    <t>100533</t>
  </si>
  <si>
    <t>TECNICO DE EDIFICACOES COM ENCARGOS COMPLEMENTARES</t>
  </si>
  <si>
    <t>2.</t>
  </si>
  <si>
    <t>TOPOGRAFIA, LEVANTAMENTOS, ANÁLISES E RECONHECIMENTO DE TERRENOS E SOLOS</t>
  </si>
  <si>
    <t>2.1.</t>
  </si>
  <si>
    <t>TOPOGRAFIA</t>
  </si>
  <si>
    <t>2.1.1.</t>
  </si>
  <si>
    <t>CO-33076</t>
  </si>
  <si>
    <t>ENGENHEIRO AGRIMENSOR, NÍVEL SÊNIOR, INCLUSIVE ENCARGOS COMPLEMENTARES</t>
  </si>
  <si>
    <t>2.1.2.</t>
  </si>
  <si>
    <t>CO-33075</t>
  </si>
  <si>
    <t>ENGENHEIRO AGRIMENSOR, NÍVEL PLENO, INCLUSIVE ENCARGOS COMPLEMENTARES</t>
  </si>
  <si>
    <t>2.1.3.</t>
  </si>
  <si>
    <t>CO-33074</t>
  </si>
  <si>
    <t>ENGENHEIRO AGRIMENSOR, NÍVEL JÚNIOR, INCLUSIVE ENCARGOS COMPLEMENTARES</t>
  </si>
  <si>
    <t>2.1.4.</t>
  </si>
  <si>
    <t>90781</t>
  </si>
  <si>
    <t>TOPOGRAFO COM ENCARGOS COMPLEMENTARES</t>
  </si>
  <si>
    <t>2.1.5.</t>
  </si>
  <si>
    <t>88288</t>
  </si>
  <si>
    <t>NIVELADOR COM ENCARGOS COMPLEMENTARES</t>
  </si>
  <si>
    <t>2.1.6.</t>
  </si>
  <si>
    <t>CO-33116</t>
  </si>
  <si>
    <t>AJUDANTE DE TOPÓGRAFO/BALIZA, INCLUSIVE ENCARGOS COMPLEMENTARES</t>
  </si>
  <si>
    <t>2.2.</t>
  </si>
  <si>
    <t>LABORATÓRIO</t>
  </si>
  <si>
    <t>2.2.1.</t>
  </si>
  <si>
    <t>88321</t>
  </si>
  <si>
    <t>TÉCNICO DE LABORATÓRIO COM ENCARGOS COMPLEMENTARES</t>
  </si>
  <si>
    <t>2.2.2.</t>
  </si>
  <si>
    <t>88249</t>
  </si>
  <si>
    <t>AUXILIAR DE LABORATÓRIO COM ENCARGOS COMPLEMENTARES</t>
  </si>
  <si>
    <t>2.3.</t>
  </si>
  <si>
    <t>AUXILIARES DE APOIO</t>
  </si>
  <si>
    <t>2.3.1.</t>
  </si>
  <si>
    <t>88284</t>
  </si>
  <si>
    <t>MOTORISTA DE VEÍCULO LEVE COM ENCARGOS COMPLEMENTARES</t>
  </si>
  <si>
    <t>2.3.2.</t>
  </si>
  <si>
    <t>90767</t>
  </si>
  <si>
    <t>APONTADOR OU APROPRIADOR COM ENCARGOS COMPLEMENTARES</t>
  </si>
  <si>
    <t>2.3.3.</t>
  </si>
  <si>
    <t>88316</t>
  </si>
  <si>
    <t>SERVENTE COM ENCARGOS COMPLEMENTARES</t>
  </si>
  <si>
    <t>2.4.</t>
  </si>
  <si>
    <t>SERVIÇOS DE TOPOGRAFIA</t>
  </si>
  <si>
    <t>2.4.1.</t>
  </si>
  <si>
    <t>CO-27361</t>
  </si>
  <si>
    <t>LEVANTAMENTO PLANIALTIMÉTRICO E CADASTRAL -TERRENO ATÉ 2.000 M2</t>
  </si>
  <si>
    <t>un</t>
  </si>
  <si>
    <t>2.4.2.</t>
  </si>
  <si>
    <t>CO-27363</t>
  </si>
  <si>
    <t>LEVANTAMENTO PLANIALTIMÉTRICO E CADASTRAL -TERRENO DE 2.001 A 10.000 M2</t>
  </si>
  <si>
    <t>2.4.3.</t>
  </si>
  <si>
    <t>CO-27367</t>
  </si>
  <si>
    <t>LEVANTAMENTO PLANIALTIMÉTRICO E CADASTRAL -TERRENO DE 10.001 A 50.000 M2</t>
  </si>
  <si>
    <t>m2</t>
  </si>
  <si>
    <t>2.4.4.</t>
  </si>
  <si>
    <t>CO-27369</t>
  </si>
  <si>
    <t>LEVANTAMENTO PLANIALTIMÉTRICO E CADASTRAL - TERRENO MAIOR QUE 50.001 M2</t>
  </si>
  <si>
    <t>2.4.5.</t>
  </si>
  <si>
    <t>62.05.14</t>
  </si>
  <si>
    <t>EQUIPE TOPOGRÁFICA P/ APOIO A PROJETOS</t>
  </si>
  <si>
    <t>DIA</t>
  </si>
  <si>
    <t>2.4.6.</t>
  </si>
  <si>
    <t>62.05.21</t>
  </si>
  <si>
    <t>TRANSPORTE DE COORDENADAS E ALTITUDE  - RECEPTOR GNSS</t>
  </si>
  <si>
    <t>2.5.</t>
  </si>
  <si>
    <t>LAUDOS TÉCNICOS</t>
  </si>
  <si>
    <t>2.5.1.</t>
  </si>
  <si>
    <t>62.04.01</t>
  </si>
  <si>
    <t>LAUDO GEOTECNICO PARA FINS DE LICENCIAMENTO</t>
  </si>
  <si>
    <t>UN</t>
  </si>
  <si>
    <t>2.5.2.</t>
  </si>
  <si>
    <t>62.04.02</t>
  </si>
  <si>
    <t>PARECER  GEOTÉCNICO -  NÍVEL 1</t>
  </si>
  <si>
    <t>2.6.</t>
  </si>
  <si>
    <t>INVESTIGAÇÕES GEOTÉCNICAS</t>
  </si>
  <si>
    <t>2.6.1.</t>
  </si>
  <si>
    <t>CO-28390</t>
  </si>
  <si>
    <t>MOBILIZAÇÃO E DESMOBILIZAÇÃO DE EQUIPAMENTO DE SONDAGEM A PERCUSSÃO COM ENSAIO DE PENETRAÇÃO PADRÃO (SPT) - (CUSTO FIXO)</t>
  </si>
  <si>
    <t>2.6.2.</t>
  </si>
  <si>
    <t>CO-28388</t>
  </si>
  <si>
    <t>SONDAGEM A PERCUSSÃO COM ENSAIO DE PENETRAÇÃO PADRÃO (SPT), DIÂMETRO 2.1/2", EXCLUSIVE MOBILIZAÇÃO E DESMOBILIZAÇÃO</t>
  </si>
  <si>
    <t>m</t>
  </si>
  <si>
    <t>2.6.3.</t>
  </si>
  <si>
    <t>88322</t>
  </si>
  <si>
    <t>TÉCNICO DE SONDAGEM COM ENCARGOS COMPLEMENTARES</t>
  </si>
  <si>
    <t>2.6.4.</t>
  </si>
  <si>
    <t>65.02.01</t>
  </si>
  <si>
    <t>MOBILIZAÇÃO DE EQUIPAMENTOS DE SONDAGEM A TRADO (NBR 9603:2015) DN 20CM</t>
  </si>
  <si>
    <t>2.6.5.</t>
  </si>
  <si>
    <t>65.02.02</t>
  </si>
  <si>
    <t>PERFURAÇÃO DE SOLO SONDAGEM A TRADO (NBR 9603:2015) DN 20CM</t>
  </si>
  <si>
    <t>M</t>
  </si>
  <si>
    <t>2.6.6.</t>
  </si>
  <si>
    <t>65.06.01</t>
  </si>
  <si>
    <t>MOBILIZACAO E DESMOBILIZACAO - SONDAGEM ROTATIVA NW</t>
  </si>
  <si>
    <t>2.6.7.</t>
  </si>
  <si>
    <t>65.06.03</t>
  </si>
  <si>
    <t>PERFURACAO EM SOLO COM SONDAGEM ROTATIVA NW</t>
  </si>
  <si>
    <t>2.6.8.</t>
  </si>
  <si>
    <t>65.06.02</t>
  </si>
  <si>
    <t>INSTALACAO DE SONDAGEM ROTATIVA NW POR FURO</t>
  </si>
  <si>
    <t>2.6.9.</t>
  </si>
  <si>
    <t>65.06.04</t>
  </si>
  <si>
    <t>PERFURACAO COM COROA DE WIDIA SONDAGEM ROTATIVA NW</t>
  </si>
  <si>
    <t>3.</t>
  </si>
  <si>
    <t>PROJETOS DE EDIFICAÇÕES, MEMORIAIS E ORÇAMENTOS</t>
  </si>
  <si>
    <t>3.1.</t>
  </si>
  <si>
    <t xml:space="preserve">PROJETOS DE EDIFICAÇÕES </t>
  </si>
  <si>
    <t>3.1.1.</t>
  </si>
  <si>
    <t>CO-27414</t>
  </si>
  <si>
    <t>ANTEPROJETO DE EDIFICAÇÃO - ÁREA &lt;= 600 M2</t>
  </si>
  <si>
    <t>3.1.2.</t>
  </si>
  <si>
    <t>CO-27415</t>
  </si>
  <si>
    <t>ANTEPROJETO DE EDIFICAÇÃO - 600 M2 &lt; ÁREA &lt;= 1.500 M2</t>
  </si>
  <si>
    <t>3.1.3.</t>
  </si>
  <si>
    <t>CO-27416</t>
  </si>
  <si>
    <t>ANTEPROJETO DE EDIFICAÇÃO - 1.500 M2 &lt; ÁREA &lt;= 3.000 M2</t>
  </si>
  <si>
    <t>3.1.4.</t>
  </si>
  <si>
    <t>CO-27417</t>
  </si>
  <si>
    <t>ANTEPROJETO DE EDIFICAÇÃO - ÁREA &gt; 3.000 M2</t>
  </si>
  <si>
    <t>3.1.5.</t>
  </si>
  <si>
    <t>CO-27418</t>
  </si>
  <si>
    <t>ANTEPROJETO DE IMPLANTAÇÃO DE EDIFICAÇÃO PADRÃO COM ÁREA DE PROJEÇÃO &lt; = 600 M2</t>
  </si>
  <si>
    <t>3.1.6.</t>
  </si>
  <si>
    <t>CO-27419</t>
  </si>
  <si>
    <t>ANTEPROJETO DE IMPLANTAÇÃO DE EDIFICAÇÃO PADRÃO COM 600 M2 &lt; ÁREA DE PROJEÇÃO = 1.500 M2</t>
  </si>
  <si>
    <t>3.1.7.</t>
  </si>
  <si>
    <t>CO-27420</t>
  </si>
  <si>
    <t>ANTEPROJETO DE IMPLANTAÇÃO DE EDIFICAÇÃO PADRÃO COM 1.500 &lt; ÁREA DE PROJEÇÃO &lt;= 3.000 M2</t>
  </si>
  <si>
    <t>3.1.8.</t>
  </si>
  <si>
    <t>CO-27421</t>
  </si>
  <si>
    <t>ANTEPROJETO DE IMPLANTAÇÃO DE EDIFICAÇÃO PADRÃO COM ÁREA DE PROJEÇÃO &gt; 3.000 M2</t>
  </si>
  <si>
    <t>3.1.9.</t>
  </si>
  <si>
    <t>CO-27422</t>
  </si>
  <si>
    <t>PROJETO EXECUTIVO DE ARQUITETURA</t>
  </si>
  <si>
    <t>PR A1</t>
  </si>
  <si>
    <t>3.1.10.</t>
  </si>
  <si>
    <t>CO-27424</t>
  </si>
  <si>
    <t>PROJETO EXECUTIVO DE TERRAPLENAGEM - PLANTA</t>
  </si>
  <si>
    <t>3.1.11.</t>
  </si>
  <si>
    <t>CO-27425</t>
  </si>
  <si>
    <t>PROJETO EXECUTIVO DE TERRAPLENAGEM - SEÇÕES</t>
  </si>
  <si>
    <t>3.1.12.</t>
  </si>
  <si>
    <t>CO-27426</t>
  </si>
  <si>
    <t>PROJETO EXECUTIVO DE DRENAGEM PLUVIAL</t>
  </si>
  <si>
    <t>3.1.13.</t>
  </si>
  <si>
    <t>CO-27476</t>
  </si>
  <si>
    <t>PROJETO EXECUTIVO DE PAISAGISMO</t>
  </si>
  <si>
    <t>3.1.14.</t>
  </si>
  <si>
    <t>62.03.06</t>
  </si>
  <si>
    <t>PROJETO GEOMETRICO DE CONTENÇAO EXCLUSIVE PAPEL VEGETAL</t>
  </si>
  <si>
    <t>A1</t>
  </si>
  <si>
    <t>3.1.15.</t>
  </si>
  <si>
    <t>CO-27427</t>
  </si>
  <si>
    <t>PROJETO EXECUTIVO DE ESTRUTURA DE CONCRETO</t>
  </si>
  <si>
    <t>3.1.16.</t>
  </si>
  <si>
    <t>CO-27431</t>
  </si>
  <si>
    <t>PROJETO EXECUTIVO DE INSTALAÇÕES ELÉTRICAS</t>
  </si>
  <si>
    <t>3.1.17.</t>
  </si>
  <si>
    <t>CO-27433</t>
  </si>
  <si>
    <t>PROJETO EXECUTIVO DE INFRAESTRUTURA DE CABEAMENTO ESTRUTURADO/CFTV/ALARME/SEGURANÇA/SONORIZAÇÃO</t>
  </si>
  <si>
    <t>3.1.18.</t>
  </si>
  <si>
    <t>CO-27428</t>
  </si>
  <si>
    <t>PROJETO EXECUTIVO DE ESTRUTURA METÁLICA</t>
  </si>
  <si>
    <t>3.1.19.</t>
  </si>
  <si>
    <t>CO-27430</t>
  </si>
  <si>
    <t>PROJETO EXECUTIVO DE INSTALAÇÕES HIDRO SANITÁRIAS</t>
  </si>
  <si>
    <t>3.1.20.</t>
  </si>
  <si>
    <t>CO-27468</t>
  </si>
  <si>
    <t>PROJETO EXECUTIVO DE PREVENÇÃO E COMBATE A INCÊNDIO</t>
  </si>
  <si>
    <t>3.1.21.</t>
  </si>
  <si>
    <t>CO-27469</t>
  </si>
  <si>
    <t>PROJETO EXECUTIVO DE PROGRAMAÇÃO VISUAL</t>
  </si>
  <si>
    <t>3.1.22.</t>
  </si>
  <si>
    <t>CO-27434</t>
  </si>
  <si>
    <t>PROJETO EXECUTIVO DE SPDA</t>
  </si>
  <si>
    <t>3.1.23.</t>
  </si>
  <si>
    <t>CO-27474</t>
  </si>
  <si>
    <t>PROJETO EXECUTIVO DE IRRIGAÇÃO</t>
  </si>
  <si>
    <t>3.1.24.</t>
  </si>
  <si>
    <t>CO-27429</t>
  </si>
  <si>
    <t>PROJETO EXECUTIVO DE AR CONDICIONADO/VENTILAÇÃO/CLIMATIZAÇÃO</t>
  </si>
  <si>
    <t>3.1.25.</t>
  </si>
  <si>
    <t>CO-27423</t>
  </si>
  <si>
    <t>DESENVOLVIMENTO E DETALHAMENTO DE PROJETO ARQUITETÔNICO</t>
  </si>
  <si>
    <t>3.1.26.</t>
  </si>
  <si>
    <t>CO-27482</t>
  </si>
  <si>
    <t>DESENVOLVIMENTO E DETALHAMENTO DE PROJETOS COMPLEMENTARES</t>
  </si>
  <si>
    <t>3.1.27.</t>
  </si>
  <si>
    <t>CO-27486</t>
  </si>
  <si>
    <t>DESENHO DE CADASTRO DE CONSTRUÇÕES EXISTENTES</t>
  </si>
  <si>
    <t>3.1.28.</t>
  </si>
  <si>
    <t>CO-27472</t>
  </si>
  <si>
    <t>PROJETO EXECUTIVO LUMINOTÉCNICO</t>
  </si>
  <si>
    <t>3.1.29.</t>
  </si>
  <si>
    <t>CO-27475</t>
  </si>
  <si>
    <t>PROJETO EXECUTIVO DE IMPERMEABILIZAÇÃO</t>
  </si>
  <si>
    <t>3.1.30.</t>
  </si>
  <si>
    <t>CO-27473</t>
  </si>
  <si>
    <t>PROJETO EXECUTIVO DE ENGRADAMENTO METÁLICO</t>
  </si>
  <si>
    <t>3.1.31.</t>
  </si>
  <si>
    <t>CO-27480</t>
  </si>
  <si>
    <t>PROJETO EXECUTIVO DE GASES MEDICINAIS</t>
  </si>
  <si>
    <t>3.1.32.</t>
  </si>
  <si>
    <t>CO-27481</t>
  </si>
  <si>
    <t>PROJETO EXECUTIVO DE GLP</t>
  </si>
  <si>
    <t>3.1.33.</t>
  </si>
  <si>
    <t>CO-27487</t>
  </si>
  <si>
    <t>COMPATIBILIZAÇÃO DE PROJETOS COM ÁREA ATÉ 10.000 M2</t>
  </si>
  <si>
    <t>3.1.34.</t>
  </si>
  <si>
    <t>CO-27488</t>
  </si>
  <si>
    <t>COMPATIBILIZAÇÃO DE PROJETOS COM ÁREA DE 10.001 M2 ATÉ 20.000 M2</t>
  </si>
  <si>
    <t>3.1.35.</t>
  </si>
  <si>
    <t>CO-27483</t>
  </si>
  <si>
    <t>PERSPECTIVA COLORIDA (50X70)CM</t>
  </si>
  <si>
    <t>3.1.36.</t>
  </si>
  <si>
    <t>CO-27485</t>
  </si>
  <si>
    <t>PLANTA HUMANIZADA COLORIDA (50X70)CM</t>
  </si>
  <si>
    <t>3.1.37.</t>
  </si>
  <si>
    <t>CO-27471</t>
  </si>
  <si>
    <t>PROJETO DE LAYOUT</t>
  </si>
  <si>
    <t>3.1.38.</t>
  </si>
  <si>
    <t>CO-27477</t>
  </si>
  <si>
    <t>PROJETO EXECUTIVO DE ACÚSTICA</t>
  </si>
  <si>
    <t>3.1.39.</t>
  </si>
  <si>
    <t>CO-27478</t>
  </si>
  <si>
    <t>PROJETO EXECUTIVO DE AQUECIMENTO SOLAR E REDE DE ÁGUA QUENTE</t>
  </si>
  <si>
    <t>3.1.40.</t>
  </si>
  <si>
    <t>CO-27389</t>
  </si>
  <si>
    <t>COMO CONSTRUÍDO ("AS BUILT") DE PROJETOS COM ÁREA ATÉ 10.000 M2</t>
  </si>
  <si>
    <t>3.1.41.</t>
  </si>
  <si>
    <t>CO-27387</t>
  </si>
  <si>
    <t>COMO CONSTRUÍDO ("AS BUILT") DE PROJETOS COM ÁREA DE 10.001 M2 ATÉ 20.000 M2</t>
  </si>
  <si>
    <t>3.2.</t>
  </si>
  <si>
    <t>MEMORIAIS DESCRITIVOS</t>
  </si>
  <si>
    <t>3.2.1.</t>
  </si>
  <si>
    <t>CO-27460</t>
  </si>
  <si>
    <t>ESPECIFICAÇÃO DOS MATERIAIS COM MEMORIAL DESCRITIVO DE CADA AMBIENTE E EQUIPAMENTOS PARA CONSTRUÇÕES NOVAS - ÁREA ATÉ 1.000 M2</t>
  </si>
  <si>
    <t>3.2.2.</t>
  </si>
  <si>
    <t>CO-27459</t>
  </si>
  <si>
    <t>ESPECIFICAÇÃO DOS MATERIAIS COM MEMORIAL DESCRITIVO DE CADA AMBIENTE E EQUIPAMENTOS PARA CONSTRUÇÕES NOVAS - ÁREA DE 1.001 M2 A 2.000 M2</t>
  </si>
  <si>
    <t>3.2.3.</t>
  </si>
  <si>
    <t>CO-27458</t>
  </si>
  <si>
    <t>ESPECIFICAÇÃO DOS MATERIAIS COM MEMORIAL DESCRITIVO DE CADA AMBIENTE E EQUIPAMENTOS PARA CONSTRUÇÕES NOVAS - ÁREA DE 2.001 M2 A 4.000 M2</t>
  </si>
  <si>
    <t>3.2.4.</t>
  </si>
  <si>
    <t>CO-27457</t>
  </si>
  <si>
    <t>ESPECIFICAÇÃO DOS MATERIAIS COM MEMORIAL DESCRITIVO DE CADA AMBIENTE E EQUIPAMENTOS PARA CONSTRUÇÕES NOVAS - ÁREA DE 4.001 M2 A 6.000 M2</t>
  </si>
  <si>
    <t>3.2.5.</t>
  </si>
  <si>
    <t>CO-27456</t>
  </si>
  <si>
    <t>ESPECIFICAÇÃO DOS MATERIAIS COM MEMORIAL DESCRITIVO DE CADA AMBIENTE E EQUIPAMENTOS PARA CONSTRUÇÕES NOVAS - ÁREA DE 6.001 M2 A 8.000 M2</t>
  </si>
  <si>
    <t>3.2.6.</t>
  </si>
  <si>
    <t>CO-27455</t>
  </si>
  <si>
    <t>ESPECIFICAÇÃO DOS MATERIAIS COM MEMORIAL DESCRITIVO DE CADA AMBIENTE E EQUIPAMENTOS PARA CONSTRUÇÕES NOVAS - ÁREA DE 8.001 M2 A 10.000 M2</t>
  </si>
  <si>
    <t>3.2.7.</t>
  </si>
  <si>
    <t>CO-27454</t>
  </si>
  <si>
    <t>ESPECIFICAÇÃO DOS MATERIAIS COM MEMORIAL DESCRITIVO DE CADA AMBIENTE E EQUIPAMENTOS PARA CONSTRUÇÕES NOVAS - ÁREA ACIMA DE 10.000 M2</t>
  </si>
  <si>
    <t>3.2.8.</t>
  </si>
  <si>
    <t>CO-27467</t>
  </si>
  <si>
    <t>ESPECIFICAÇÃO DOS MATERIAIS COM MEMORIAL DESCRITIVO DE CADA AMBIENTE E EQUIPAMENTOS PARA PROJETOS DE IMPLANTAÇÃO DE EDIFICAÇÃO ÁREA ATÉ 6.000 M2</t>
  </si>
  <si>
    <t>3.2.9.</t>
  </si>
  <si>
    <t>CO-27466</t>
  </si>
  <si>
    <t>ESPECIFICAÇÃO DOS MATERIAIS COM MEMORIAL DESCRITIVO DE CADA AMBIENTE E EQUIPAMENTOS PARA PROJETOS DE IMPLANTAÇÃO DE EDIFICAÇÃO - ÁREA DE 6.001 M2 ATÉ 7.000 M2</t>
  </si>
  <si>
    <t>3.2.10.</t>
  </si>
  <si>
    <t>CO-27465</t>
  </si>
  <si>
    <t>ESPECIFICAÇÃO DOS MATERIAIS COM MEMORIAL DESCRITIVO DE CADA AMBIENTE E EQUIPAMENTOS PARA PROJETOS DE IMPLANTAÇÃO DE EDIFICAÇÃO - ÁREA DE 7.001 M2 ATÉ 9.000 M2</t>
  </si>
  <si>
    <t>3.2.11.</t>
  </si>
  <si>
    <t>CO-27464</t>
  </si>
  <si>
    <t>ESPECIFICAÇÃO DOS MATERIAIS COM MEMORIAL DESCRITIVO DE CADA AMBIENTE E EQUIPAMENTOS PARA PROJETOS DE IMPLANTAÇÃO DE EDIFICAÇÃO - ÁREA DE 9.001 M2 ATÉ 11.000 M2</t>
  </si>
  <si>
    <t>3.2.12.</t>
  </si>
  <si>
    <t>CO-27463</t>
  </si>
  <si>
    <t>ESPECIFICAÇÃO DOS MATERIAIS COM MEMORIAL DESCRITIVO DE CADA AMBIENTE E EQUIPAMENTOS PARA PROJETOS DE IMPLANTAÇÃO DE EDIFICAÇÃO - ÁREA DE 11.001 M2 ATÉ 13.000 M2</t>
  </si>
  <si>
    <t>3.2.13.</t>
  </si>
  <si>
    <t>CO-27462</t>
  </si>
  <si>
    <t>ESPECIFICAÇÃO DOS MATERIAIS COM MEMORIAL DESCRITIVO DE CADA AMBIENTE E EQUIPAMENTOS PARA PROJETOS DE IMPLANTAÇÃO DE EDIFICAÇÃO - ÁREA DE 13.001 M2 ATÉ 16.000 M2</t>
  </si>
  <si>
    <t>3.2.14.</t>
  </si>
  <si>
    <t>CO-27461</t>
  </si>
  <si>
    <t>ESPECIFICAÇÃO DOS MATERIAIS COM MEMORIAL DESCRITIVO DE CADA AMBIENTE E EQUIPAMENTOS PARA PROJETOS DE IMPLANTAÇÃO DE EDIFICAÇÃO - ÁREA ACIMA DE 16.000 M2</t>
  </si>
  <si>
    <t>3.2.15.</t>
  </si>
  <si>
    <t>CO-27453</t>
  </si>
  <si>
    <t>ESPECIFICAÇÃO DOS MATERIAIS COM MEMORIAL DESCRITIVO DE CADA AMBIENTE E EQUIPAMENTOS PARA REFORMA E/OU AMPLIAÇÃO DE EDIFICAÇÕES EXISTENTES- ÁREA ATÉ 1.000 M2</t>
  </si>
  <si>
    <t>3.2.16.</t>
  </si>
  <si>
    <t>CO-27452</t>
  </si>
  <si>
    <t>ESPECIFICAÇÃO DOS MATERIAIS COM MEMORIAL DESCRITIVO DE CADA AMBIENTE E EQUIPAMENTOS PARA REFORMA E/OU AMPLIAÇÃO DE EDIFICAÇÕES EXISTENTES - ÁREA DE 1.001 M2 A 2.000 M2</t>
  </si>
  <si>
    <t>3.2.17.</t>
  </si>
  <si>
    <t>CO-27451</t>
  </si>
  <si>
    <t>ESPECIFICAÇÃO DOS MATERIAIS COM MEMORIAL DESCRITIVO DE CADA AMBIENTE E EQUIPAMENTOS PARA REFORMA E/OU AMPLIAÇÃO DE EDIFICAÇÕES EXISTENTES - ÁREA DE 2.001 M2 A 4.000 M2</t>
  </si>
  <si>
    <t>3.2.18.</t>
  </si>
  <si>
    <t>CO-27450</t>
  </si>
  <si>
    <t>ESPECIFICAÇÃO DOS MATERIAIS COM MEMORIAL DESCRITIVO DE CADA AMBIENTE E EQUIPAMENTOS PARA REFORMA E/OU AMPLIAÇÃO DE EDIFICAÇÕES EXISTENTES - ÁREA DE 4.001 M2 A 6.000 M2</t>
  </si>
  <si>
    <t>3.2.19.</t>
  </si>
  <si>
    <t>CO-27449</t>
  </si>
  <si>
    <t>ESPECIFICAÇÃO DOS MATERIAIS COM MEMORIAL DESCRITIVO DE CADA AMBIENTE E EQUIPAMENTOS PARA REFORMA E/OU AMPLIAÇÃO DE EDIFICAÇÕES EXISTENTES - ÁREA DE 6.001 M2 A 8.000 M2</t>
  </si>
  <si>
    <t>3.2.20.</t>
  </si>
  <si>
    <t>CO-27448</t>
  </si>
  <si>
    <t>ESPECIFICAÇÃO DOS MATERIAIS COM MEMORIAL DESCRITIVO DE CADA AMBIENTE E EQUIPAMENTOS PARA REFORMA E/OU AMPLIAÇÃO DE EDIFICAÇÕES EXISTENTES - ÁREA DE 8.001 M2 A 10.000 M2</t>
  </si>
  <si>
    <t>3.2.21.</t>
  </si>
  <si>
    <t>CO-27447</t>
  </si>
  <si>
    <t>ESPECIFICAÇÃO DOS MATERIAIS COM MEMORIAL DESCRITIVO DE CADA AMBIENTE E EQUIPAMENTOS PARA REFORMA E/OU AMPLIAÇÃO DE EDIFICAÇÕES EXISTENTES - ÁREA ACIMA DE 10.000 M2</t>
  </si>
  <si>
    <t>3.3.</t>
  </si>
  <si>
    <t>ORÇAMENTOS</t>
  </si>
  <si>
    <t>3.3.1.</t>
  </si>
  <si>
    <t>CO-27390</t>
  </si>
  <si>
    <t>PLANILHA ORÇAMENTÁRIA PARA CONSTRUÇÕES NOVAS - ÁREA ATÉ 1.000 M2</t>
  </si>
  <si>
    <t>3.3.2.</t>
  </si>
  <si>
    <t>CO-27391</t>
  </si>
  <si>
    <t>PLANILHA ORÇAMENTÁRIA PARA CONSTRUÇÕES NOVAS - ÁREA DE 1.001 M2 A 2.000 M2</t>
  </si>
  <si>
    <t>3.3.3.</t>
  </si>
  <si>
    <t>CO-27392</t>
  </si>
  <si>
    <t>PLANILHA ORÇAMENTÁRIA PARA CONSTRUÇÕES NOVAS - ÁREA DE 2.001 M2 A 4.000 M2</t>
  </si>
  <si>
    <t>3.3.4.</t>
  </si>
  <si>
    <t>CO-27394</t>
  </si>
  <si>
    <t>PLANILHA ORÇAMENTÁRIA PARA CONSTRUÇÕES NOVAS - ÁREA DE 4.001 M2 A 6.000 M2</t>
  </si>
  <si>
    <t>3.3.5.</t>
  </si>
  <si>
    <t>CO-27395</t>
  </si>
  <si>
    <t>PLANILHA ORÇAMENTÁRIA PARA CONSTRUÇÕES NOVAS - ÁREA DE 6.001 M2 A 8.000 M2</t>
  </si>
  <si>
    <t>3.3.6.</t>
  </si>
  <si>
    <t>CO-27396</t>
  </si>
  <si>
    <t>PLANILHA ORÇAMENTÁRIA PARA CONSTRUÇÕES NOVAS - ÁREA DE 8.001 M2 A 10.000 M2</t>
  </si>
  <si>
    <t>3.3.7.</t>
  </si>
  <si>
    <t>CO-27397</t>
  </si>
  <si>
    <t>PLANILHA ORÇAMENTÁRIA PARA CONSTRUÇÕES NOVAS - ÁREA ACIMA DE 10.000 M2</t>
  </si>
  <si>
    <t>3.3.8.</t>
  </si>
  <si>
    <t>CO-27372</t>
  </si>
  <si>
    <t>PLANILHA ORÇAMENTÁRIA PARA PROJETOS DE IMPLANTAÇÃO DE EDIFICAÇÃO ÁREA ATÉ 6.000 M2</t>
  </si>
  <si>
    <t>3.3.9.</t>
  </si>
  <si>
    <t>CO-27375</t>
  </si>
  <si>
    <t>PLANILHA ORÇAMENTÁRIA PARA PROJETOS DE IMPLANTAÇÃO DE EDIFICAÇÃO - ÁREA DE 6.001 M2 ATÉ 7.000 M2</t>
  </si>
  <si>
    <t>3.3.10.</t>
  </si>
  <si>
    <t>CO-27378</t>
  </si>
  <si>
    <t>PLANILHA ORÇAMENTÁRIA PARA PROJETOS DE IMPLANTAÇÃO DE EDIFICAÇÃO - ÁREA DE 7.001 M2 ATÉ 9.000 M2</t>
  </si>
  <si>
    <t>3.3.11.</t>
  </si>
  <si>
    <t>CO-27380</t>
  </si>
  <si>
    <t>PLANILHA ORÇAMENTÁRIA PARA PROJETOS DE IMPLANTAÇÃO DE EDIFICAÇÃO - ÁREA DE 9.001 M2 ATÉ 11.000 M2</t>
  </si>
  <si>
    <t>3.3.12.</t>
  </si>
  <si>
    <t>CO-27382</t>
  </si>
  <si>
    <t>PLANILHA ORÇAMENTÁRIA PARA PROJETOS DE IMPLANTAÇÃO DE EDIFICAÇÃO - ÁREA DE 11.001 M2 ATÉ 13.000 M2</t>
  </si>
  <si>
    <t>3.3.13.</t>
  </si>
  <si>
    <t>CO-27385</t>
  </si>
  <si>
    <t>PLANILHA ORÇAMENTÁRIA PARA PROJETOS DE IMPLANTAÇÃO DE EDIFICAÇÃO - ÁREA DE 13.001 M2 ATÉ 16.000 M2</t>
  </si>
  <si>
    <t>3.3.14.</t>
  </si>
  <si>
    <t>CO-27388</t>
  </si>
  <si>
    <t>PLANILHA ORÇAMENTÁRIA PARA PROJETOS DE IMPLANTAÇÃO DE EDIFICAÇÃO - ÁREA ACIMA DE 16.000 M2</t>
  </si>
  <si>
    <t>3.3.15.</t>
  </si>
  <si>
    <t>CO-27399</t>
  </si>
  <si>
    <t>PLANILHA ORÇAMENTÁRIA PARA REFORMA E/OU AMPLIAÇÃO DE EDIFICAÇÕES EXISTENTES- ÁREA ATÉ 1.000 M2</t>
  </si>
  <si>
    <t>3.3.16.</t>
  </si>
  <si>
    <t>CO-27400</t>
  </si>
  <si>
    <t>PLANILHA ORÇAMENTÁRIA PARA REFORMA E/OU AMPLIAÇÃO DE EDIFICAÇÕES EXISTENTES - ÁREA DE 1.001 M2 A 2.000 M2</t>
  </si>
  <si>
    <t>3.3.17.</t>
  </si>
  <si>
    <t>CO-27401</t>
  </si>
  <si>
    <t>PLANILHA ORÇAMENTÁRIA PARA REFORMA E/OU AMPLIAÇÃO DE EDIFICAÇÕES EXISTENTES - ÁREA DE 2.001 M2 A 4.000 M2</t>
  </si>
  <si>
    <t>3.3.18.</t>
  </si>
  <si>
    <t>CO-27402</t>
  </si>
  <si>
    <t>PLANILHA ORÇAMENTÁRIA PARA REFORMA E/OU AMPLIAÇÃO DE EDIFICAÇÕES EXISTENTES - ÁREA DE 4.001 M2 A 6.000 M2</t>
  </si>
  <si>
    <t>3.3.19.</t>
  </si>
  <si>
    <t>CO-27403</t>
  </si>
  <si>
    <t>PLANILHA ORÇAMENTÁRIA PARA REFORMA E/OU AMPLIAÇÃO DE EDIFICAÇÕES EXISTENTES - ÁREA DE 6.001 M2 A 8.000 M2</t>
  </si>
  <si>
    <t>3.3.20.</t>
  </si>
  <si>
    <t>CO-27404</t>
  </si>
  <si>
    <t>PLANILHA ORÇAMENTÁRIA PARA REFORMA E/OU AMPLIAÇÃO DE EDIFICAÇÕES EXISTENTES - ÁREA DE 8.001 M2 A 10.000 M2</t>
  </si>
  <si>
    <t>3.3.21.</t>
  </si>
  <si>
    <t>CO-27405</t>
  </si>
  <si>
    <t>PLANILHA ORÇAMENTÁRIA PARA REFORMA E/OU AMPLIAÇÃO DE EDIFICAÇÕES EXISTENTES - ÁREA ACIMA DE 10.000 M2</t>
  </si>
  <si>
    <t>4.</t>
  </si>
  <si>
    <t>PROJETOS DE INFRAESTRUTURA, MEMORIAIS E ORÇAMENTOS</t>
  </si>
  <si>
    <t>4.1.</t>
  </si>
  <si>
    <t>PROJETOS DE INFRAESTRUTURA</t>
  </si>
  <si>
    <t>4.1.1.</t>
  </si>
  <si>
    <t>62.03.01</t>
  </si>
  <si>
    <t>PROJETO GEOMETRICO EXCLUSIVE PAPEL VEGETAL</t>
  </si>
  <si>
    <t>KM</t>
  </si>
  <si>
    <t>4.1.2.</t>
  </si>
  <si>
    <t>62.03.02</t>
  </si>
  <si>
    <t>PROJETO DE TERRAPLENAGEM</t>
  </si>
  <si>
    <t>4.1.3.</t>
  </si>
  <si>
    <t>62.03.03</t>
  </si>
  <si>
    <t>PROJETO DE CANALIZAÇAO EXCLUSIVE PAPEL VEGETAL</t>
  </si>
  <si>
    <t>4.1.4.</t>
  </si>
  <si>
    <t>62.03.04</t>
  </si>
  <si>
    <t>PROJETO DE DRENAGEM EXCLUSIVE PAPEL VEGETAL</t>
  </si>
  <si>
    <t>4.1.5.</t>
  </si>
  <si>
    <t>4.1.6.</t>
  </si>
  <si>
    <t>62.03.07</t>
  </si>
  <si>
    <t>PROJETO ESTRUTURAL DE CONTENCAO / CANAL EXCLUSIVE PAPEL VEGETAL</t>
  </si>
  <si>
    <t>4.1.7.</t>
  </si>
  <si>
    <t>62.03.08</t>
  </si>
  <si>
    <t>PROJETO DE PAVIMENTAÇAO - VIA LOCAL EXCLUSIVE PAPEL VEGETAL</t>
  </si>
  <si>
    <t>4.1.8.</t>
  </si>
  <si>
    <t>62.03.09</t>
  </si>
  <si>
    <t>PROJETO DE PAVIMENTAÇAO - VIA COLETORA E PRIMARIA EXCLUSIVE PAPEL VEGETAL</t>
  </si>
  <si>
    <t>4.1.9.</t>
  </si>
  <si>
    <t>62.03.11</t>
  </si>
  <si>
    <t>PROJETO DE SINALIZAÇAO / DESVIO EXCLUSIVE PAPEL VEGETAL</t>
  </si>
  <si>
    <t>4.1.10.</t>
  </si>
  <si>
    <t>62.03.12</t>
  </si>
  <si>
    <t>PROJETO PAISAGISTICO EXCLUSIVE PAPEL VEGETAL</t>
  </si>
  <si>
    <t>4.1.11.</t>
  </si>
  <si>
    <t>62.03.13</t>
  </si>
  <si>
    <t>PROJETO DE IRRIGAÇAO EXCLUSIVE PAPEL VEGETAL</t>
  </si>
  <si>
    <t>4.1.12.</t>
  </si>
  <si>
    <t>62.03.14</t>
  </si>
  <si>
    <t>PROJETO OBRAS ARTES ESPECIAIS-PONTES,VIADUTOS,ETC EXCLUSIVE PAPEL VEGETAL</t>
  </si>
  <si>
    <t>4.1.13.</t>
  </si>
  <si>
    <t>62.03.15</t>
  </si>
  <si>
    <t>PROJETO DE ESTRUTURA METALICA EXCLUSIVE PAPEL VEGETAL</t>
  </si>
  <si>
    <t>4.1.14.</t>
  </si>
  <si>
    <t>62.03.16</t>
  </si>
  <si>
    <t>PROJETO ELETRICO / TELEFONIA / LOGICA EXCLUSIVE PAPEL VEGETAL</t>
  </si>
  <si>
    <t>4.1.15.</t>
  </si>
  <si>
    <t>62.03.17</t>
  </si>
  <si>
    <t>PROJETO DE INTERSEÇAO - SIMPLIFICADO EXCLUSIVE PAPEL VEGETAL</t>
  </si>
  <si>
    <t>4.1.16.</t>
  </si>
  <si>
    <t>62.03.18</t>
  </si>
  <si>
    <t>PROJETO DE INTERSEÇAO - ESPECIAL EXCLUSIVE PAPEL VEGETAL</t>
  </si>
  <si>
    <t>4.1.17.</t>
  </si>
  <si>
    <t>62.03.19</t>
  </si>
  <si>
    <t>COMPATIBILIZACAO DE PROJETOS DE INFRA ESTRUTURA</t>
  </si>
  <si>
    <t>4.1.18.</t>
  </si>
  <si>
    <t>62.03.20</t>
  </si>
  <si>
    <t>ESTUDO HIDRAULICO DE CANAL EXISTENTE</t>
  </si>
  <si>
    <t>4.2.</t>
  </si>
  <si>
    <t>4.2.1.</t>
  </si>
  <si>
    <t>CO-27439</t>
  </si>
  <si>
    <t>ESPECIFICAÇÃO DOS MATERIAIS COM MEMORIAL DESCRITIVO  PARA OBRAS DE INFRAESTRUTURA</t>
  </si>
  <si>
    <t>4.3.</t>
  </si>
  <si>
    <t>4.3.1.</t>
  </si>
  <si>
    <t>CO-27413</t>
  </si>
  <si>
    <t>PLANILHA ORÇAMENTÁRIA PARA OBRAS DE INFRAESTRUTURA</t>
  </si>
  <si>
    <t>Observações:</t>
  </si>
  <si>
    <t>Foi considerado arredondamento de duas casas decimais para Quantidade; Custo Unitário; BDI; Preço Unitário; Preço Total.</t>
  </si>
  <si>
    <t>Guaxupé MG</t>
  </si>
  <si>
    <t>Responsável Técnico</t>
  </si>
  <si>
    <t>Nome:</t>
  </si>
  <si>
    <t>DENISE F. MARIANO DOS SANTOS SOUZA</t>
  </si>
  <si>
    <t>CREA:</t>
  </si>
  <si>
    <t>200.726/D</t>
  </si>
  <si>
    <t>Data</t>
  </si>
  <si>
    <t>Quadro de Composição do BDI</t>
  </si>
  <si>
    <t xml:space="preserve">CONSULTORIA ESPECIALIZADA EM ENGENHARIA E ARQUITETURA </t>
  </si>
  <si>
    <t>Conforme legislação tributária municipal, definir estimativa de percentual da base de cálculo para o ISS:</t>
  </si>
  <si>
    <t>Sobre a base de cálculo, definir a respectiva alíquota do ISS (entre 2% e 5%):</t>
  </si>
  <si>
    <t>TIPO DE OBRA</t>
  </si>
  <si>
    <t>Estudos e Projetos, Planos e Gerenciamento e outros correlatos</t>
  </si>
  <si>
    <t>Itens</t>
  </si>
  <si>
    <t>Siglas</t>
  </si>
  <si>
    <t>% Adotado</t>
  </si>
  <si>
    <t>Encargos Sociais incidentes sobre a mão de obra</t>
  </si>
  <si>
    <t>K1</t>
  </si>
  <si>
    <t>Administração Central da empresa ou consultoria - overhead</t>
  </si>
  <si>
    <t>K2</t>
  </si>
  <si>
    <t/>
  </si>
  <si>
    <t>Margem bruta da empresa de consultoria</t>
  </si>
  <si>
    <t>K3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</si>
  <si>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</si>
  <si>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</si>
  <si>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</si>
  <si>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</si>
  <si>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</si>
  <si>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</si>
  <si>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</si>
  <si>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</si>
  <si>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BDI COM desoneração</t>
  </si>
  <si>
    <t>BDI DES</t>
  </si>
  <si>
    <t>Os valores de BDI foram calculados com o emprego da fórmula:</t>
  </si>
  <si>
    <t>BDI =</t>
  </si>
  <si>
    <t>(1+K1+K2)*(1+K3)</t>
  </si>
  <si>
    <t xml:space="preserve"> - 1</t>
  </si>
  <si>
    <t>(1-CP-ISS-CRPB)</t>
  </si>
  <si>
    <t>Declaro para os devidos fins que, conforme legislação tributária municipal, a base de cálculo deste tipo de obra corresponde à 100%, com a respectiva alíquota de 2,5%.</t>
  </si>
  <si>
    <t>Declaro para os devidos fins que o regime de Contribuição Previdenciária sobre a Receita Bruta adotado para elaboração do orçamento foi COM Desoneração, e que esta é a alternativa mais adequada para a Administração Pública.</t>
  </si>
  <si>
    <t>Local</t>
  </si>
  <si>
    <t xml:space="preserve"> O quantitativo foi informado pelos Municípios consorciados, através de apresentação de documento formal, decorrente do chamamento público para manifestação de Interesse de Registro de Preços.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</si>
</sst>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\-??_);_(@_)"/>
    <numFmt numFmtId="165" formatCode="General;General"/>
    <numFmt numFmtId="166" formatCode="[$-F800]dddd\,\ mmmm\ dd\,\ yyyy"/>
    <numFmt numFmtId="167" formatCode="mmm\-yy;@"/>
    <numFmt numFmtId="168" formatCode="_(&quot;R$ &quot;* #,##0.00_);_(&quot;R$ &quot;* \(#,##0.00\);_(&quot;R$ &quot;* \-??_);_(@_)"/>
    <numFmt numFmtId="169" formatCode="dd&quot; de &quot;mmmm&quot; de &quot;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indexed="22"/>
        <bgColor indexed="4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168" fontId="3" fillId="0" borderId="0" applyFill="0" applyBorder="0" applyAlignment="0" applyProtection="0"/>
  </cellStyleXfs>
  <cellXfs count="126">
    <xf numFmtId="0" fontId="0" fillId="0" borderId="0" xfId="0"/>
    <xf numFmtId="164" fontId="0" fillId="0" borderId="7" xfId="1" applyNumberFormat="1" applyFont="1" applyFill="1" applyBorder="1" applyAlignment="1" applyProtection="1">
      <alignment vertical="center" shrinkToFit="1"/>
    </xf>
    <xf numFmtId="43" fontId="0" fillId="4" borderId="7" xfId="1" applyFont="1" applyFill="1" applyBorder="1" applyAlignment="1" applyProtection="1">
      <alignment vertical="center" wrapText="1"/>
      <protection locked="0"/>
    </xf>
    <xf numFmtId="10" fontId="0" fillId="3" borderId="7" xfId="2" applyNumberFormat="1" applyFont="1" applyFill="1" applyBorder="1" applyAlignment="1" applyProtection="1">
      <alignment horizontal="center" vertical="center" wrapText="1"/>
      <protection locked="0"/>
    </xf>
    <xf numFmtId="164" fontId="0" fillId="0" borderId="8" xfId="1" applyNumberFormat="1" applyFont="1" applyFill="1" applyBorder="1" applyAlignment="1" applyProtection="1">
      <alignment horizontal="center" vertical="center" shrinkToFit="1"/>
    </xf>
    <xf numFmtId="0" fontId="0" fillId="0" borderId="0" xfId="3" applyFont="1" applyAlignment="1">
      <alignment vertical="center"/>
    </xf>
    <xf numFmtId="0" fontId="0" fillId="0" borderId="0" xfId="3" applyFont="1" applyAlignment="1">
      <alignment vertical="top"/>
    </xf>
    <xf numFmtId="165" fontId="0" fillId="0" borderId="0" xfId="3" applyNumberFormat="1" applyFont="1"/>
    <xf numFmtId="164" fontId="0" fillId="6" borderId="7" xfId="1" applyNumberFormat="1" applyFont="1" applyFill="1" applyBorder="1" applyAlignment="1" applyProtection="1">
      <alignment vertical="center" shrinkToFit="1"/>
    </xf>
    <xf numFmtId="43" fontId="0" fillId="8" borderId="7" xfId="1" applyFont="1" applyFill="1" applyBorder="1" applyAlignment="1" applyProtection="1">
      <alignment vertical="center" wrapText="1"/>
      <protection locked="0"/>
    </xf>
    <xf numFmtId="10" fontId="0" fillId="7" borderId="7" xfId="2" applyNumberFormat="1" applyFont="1" applyFill="1" applyBorder="1" applyAlignment="1" applyProtection="1">
      <alignment horizontal="center" vertical="center" wrapText="1"/>
      <protection locked="0"/>
    </xf>
    <xf numFmtId="164" fontId="0" fillId="6" borderId="8" xfId="1" applyNumberFormat="1" applyFont="1" applyFill="1" applyBorder="1" applyAlignment="1" applyProtection="1">
      <alignment horizontal="center" vertical="center" shrinkToFit="1"/>
    </xf>
    <xf numFmtId="164" fontId="0" fillId="9" borderId="7" xfId="1" applyNumberFormat="1" applyFont="1" applyFill="1" applyBorder="1" applyAlignment="1" applyProtection="1">
      <alignment vertical="center" shrinkToFit="1"/>
    </xf>
    <xf numFmtId="43" fontId="0" fillId="11" borderId="7" xfId="1" applyFont="1" applyFill="1" applyBorder="1" applyAlignment="1" applyProtection="1">
      <alignment vertical="center" wrapText="1"/>
      <protection locked="0"/>
    </xf>
    <xf numFmtId="10" fontId="0" fillId="10" borderId="7" xfId="2" applyNumberFormat="1" applyFont="1" applyFill="1" applyBorder="1" applyAlignment="1" applyProtection="1">
      <alignment horizontal="center" vertical="center" wrapText="1"/>
      <protection locked="0"/>
    </xf>
    <xf numFmtId="164" fontId="0" fillId="9" borderId="8" xfId="1" applyNumberFormat="1" applyFont="1" applyFill="1" applyBorder="1" applyAlignment="1" applyProtection="1">
      <alignment horizontal="center" vertical="center" shrinkToFit="1"/>
    </xf>
    <xf numFmtId="0" fontId="0" fillId="6" borderId="6" xfId="0" applyFill="1" applyBorder="1" applyAlignment="1">
      <alignment vertical="center" wrapText="1" shrinkToFit="1"/>
    </xf>
    <xf numFmtId="49" fontId="0" fillId="7" borderId="7" xfId="0" applyNumberFormat="1" applyFill="1" applyBorder="1" applyAlignment="1" applyProtection="1">
      <alignment horizontal="center" vertical="center" wrapText="1"/>
      <protection locked="0"/>
    </xf>
    <xf numFmtId="49" fontId="0" fillId="8" borderId="7" xfId="0" applyNumberFormat="1" applyFill="1" applyBorder="1" applyAlignment="1" applyProtection="1">
      <alignment horizontal="center" vertical="center" wrapText="1"/>
      <protection locked="0"/>
    </xf>
    <xf numFmtId="0" fontId="0" fillId="8" borderId="7" xfId="0" applyFill="1" applyBorder="1" applyAlignment="1" applyProtection="1">
      <alignment horizontal="left" vertical="center" wrapText="1"/>
      <protection locked="0"/>
    </xf>
    <xf numFmtId="0" fontId="0" fillId="8" borderId="7" xfId="0" applyFill="1" applyBorder="1" applyAlignment="1" applyProtection="1">
      <alignment horizontal="center" vertical="center" wrapText="1"/>
      <protection locked="0"/>
    </xf>
    <xf numFmtId="0" fontId="0" fillId="9" borderId="6" xfId="0" applyFill="1" applyBorder="1" applyAlignment="1">
      <alignment vertical="center" wrapText="1" shrinkToFit="1"/>
    </xf>
    <xf numFmtId="49" fontId="0" fillId="10" borderId="7" xfId="0" applyNumberFormat="1" applyFill="1" applyBorder="1" applyAlignment="1" applyProtection="1">
      <alignment horizontal="center" vertical="center" wrapText="1"/>
      <protection locked="0"/>
    </xf>
    <xf numFmtId="49" fontId="0" fillId="11" borderId="7" xfId="0" applyNumberFormat="1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 applyProtection="1">
      <alignment horizontal="left" vertical="center" wrapText="1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 shrinkToFit="1"/>
    </xf>
    <xf numFmtId="49" fontId="0" fillId="3" borderId="7" xfId="0" applyNumberFormat="1" applyFill="1" applyBorder="1" applyAlignment="1" applyProtection="1">
      <alignment horizontal="center" vertical="center" wrapText="1"/>
      <protection locked="0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/>
    <xf numFmtId="0" fontId="0" fillId="5" borderId="2" xfId="0" applyFill="1" applyBorder="1"/>
    <xf numFmtId="0" fontId="0" fillId="5" borderId="3" xfId="0" applyFill="1" applyBorder="1"/>
    <xf numFmtId="0" fontId="7" fillId="0" borderId="0" xfId="0" applyFont="1" applyAlignment="1">
      <alignment horizontal="left" wrapText="1"/>
    </xf>
    <xf numFmtId="0" fontId="8" fillId="0" borderId="13" xfId="3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 applyProtection="1">
      <alignment horizontal="center" vertical="center" shrinkToFit="1"/>
    </xf>
    <xf numFmtId="0" fontId="7" fillId="6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4" applyFont="1" applyAlignment="1">
      <alignment horizontal="left" vertical="top"/>
    </xf>
    <xf numFmtId="0" fontId="8" fillId="0" borderId="14" xfId="0" applyFont="1" applyBorder="1"/>
    <xf numFmtId="0" fontId="8" fillId="0" borderId="0" xfId="0" applyFont="1" applyAlignment="1">
      <alignment horizontal="left" wrapText="1"/>
    </xf>
    <xf numFmtId="0" fontId="0" fillId="0" borderId="17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7" xfId="4" applyFont="1" applyBorder="1" applyAlignment="1">
      <alignment vertical="top"/>
    </xf>
    <xf numFmtId="0" fontId="0" fillId="0" borderId="14" xfId="3" applyFont="1" applyBorder="1" applyAlignment="1">
      <alignment horizontal="left" vertical="top" wrapText="1"/>
    </xf>
    <xf numFmtId="0" fontId="0" fillId="0" borderId="14" xfId="3" applyFont="1" applyBorder="1" applyAlignment="1">
      <alignment vertical="top" wrapText="1"/>
    </xf>
    <xf numFmtId="167" fontId="0" fillId="0" borderId="11" xfId="3" applyNumberFormat="1" applyFont="1" applyBorder="1" applyAlignment="1">
      <alignment vertical="top" shrinkToFit="1"/>
    </xf>
    <xf numFmtId="0" fontId="0" fillId="0" borderId="12" xfId="3" applyFont="1" applyBorder="1" applyAlignment="1">
      <alignment horizontal="center" vertical="top" wrapText="1"/>
    </xf>
    <xf numFmtId="0" fontId="2" fillId="0" borderId="0" xfId="4" applyFont="1" applyAlignment="1">
      <alignment horizontal="center" vertical="top"/>
    </xf>
    <xf numFmtId="0" fontId="0" fillId="0" borderId="18" xfId="0" applyBorder="1"/>
    <xf numFmtId="0" fontId="0" fillId="0" borderId="0" xfId="3" applyFont="1"/>
    <xf numFmtId="0" fontId="2" fillId="0" borderId="0" xfId="3" applyFont="1"/>
    <xf numFmtId="0" fontId="4" fillId="0" borderId="0" xfId="3" applyFont="1" applyAlignment="1">
      <alignment horizontal="left"/>
    </xf>
    <xf numFmtId="0" fontId="5" fillId="12" borderId="1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5" fillId="0" borderId="0" xfId="3" applyFont="1"/>
    <xf numFmtId="0" fontId="9" fillId="0" borderId="0" xfId="3" applyFont="1" applyAlignment="1">
      <alignment horizontal="center"/>
    </xf>
    <xf numFmtId="169" fontId="0" fillId="0" borderId="0" xfId="3" applyNumberFormat="1" applyFont="1"/>
    <xf numFmtId="0" fontId="2" fillId="0" borderId="14" xfId="3" applyFont="1" applyBorder="1" applyAlignment="1">
      <alignment horizontal="left"/>
    </xf>
    <xf numFmtId="0" fontId="0" fillId="0" borderId="14" xfId="3" applyFont="1" applyBorder="1"/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10" fontId="5" fillId="4" borderId="1" xfId="3" applyNumberFormat="1" applyFont="1" applyFill="1" applyBorder="1" applyAlignment="1" applyProtection="1">
      <alignment horizontal="center" vertical="center"/>
      <protection locked="0"/>
    </xf>
    <xf numFmtId="10" fontId="5" fillId="0" borderId="1" xfId="3" applyNumberFormat="1" applyFont="1" applyBorder="1" applyAlignment="1">
      <alignment horizontal="center" vertical="center"/>
    </xf>
    <xf numFmtId="10" fontId="6" fillId="12" borderId="1" xfId="3" applyNumberFormat="1" applyFont="1" applyFill="1" applyBorder="1" applyAlignment="1">
      <alignment horizontal="center" vertical="center"/>
    </xf>
    <xf numFmtId="166" fontId="0" fillId="0" borderId="12" xfId="0" applyNumberFormat="1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Alignment="1" applyProtection="1">
      <alignment horizontal="left" vertical="top" wrapText="1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7" fillId="4" borderId="15" xfId="0" applyFont="1" applyFill="1" applyBorder="1" applyAlignment="1" applyProtection="1">
      <alignment horizontal="left" vertical="top" wrapText="1"/>
      <protection locked="0"/>
    </xf>
    <xf numFmtId="0" fontId="7" fillId="4" borderId="12" xfId="0" applyFont="1" applyFill="1" applyBorder="1" applyAlignment="1" applyProtection="1">
      <alignment horizontal="left" vertical="top" wrapText="1"/>
      <protection locked="0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165" fontId="0" fillId="0" borderId="12" xfId="0" applyNumberFormat="1" applyBorder="1" applyAlignment="1">
      <alignment horizontal="left"/>
    </xf>
    <xf numFmtId="10" fontId="0" fillId="0" borderId="11" xfId="3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4" applyFont="1" applyAlignment="1">
      <alignment horizontal="left" vertical="top"/>
    </xf>
    <xf numFmtId="0" fontId="2" fillId="0" borderId="10" xfId="4" applyFont="1" applyBorder="1" applyAlignment="1">
      <alignment horizontal="left" vertical="top"/>
    </xf>
    <xf numFmtId="0" fontId="0" fillId="0" borderId="11" xfId="3" applyFont="1" applyBorder="1" applyAlignment="1">
      <alignment horizontal="left" vertical="top" wrapText="1"/>
    </xf>
    <xf numFmtId="0" fontId="2" fillId="0" borderId="9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2" fillId="0" borderId="10" xfId="4" applyFont="1" applyBorder="1" applyAlignment="1">
      <alignment horizontal="center" vertical="top"/>
    </xf>
    <xf numFmtId="0" fontId="0" fillId="0" borderId="11" xfId="3" applyFont="1" applyBorder="1" applyAlignment="1">
      <alignment horizontal="center" vertical="top" wrapText="1"/>
    </xf>
    <xf numFmtId="0" fontId="2" fillId="0" borderId="17" xfId="4" applyFont="1" applyBorder="1" applyAlignment="1">
      <alignment horizontal="left" vertical="top"/>
    </xf>
    <xf numFmtId="0" fontId="4" fillId="0" borderId="1" xfId="3" applyFont="1" applyBorder="1" applyAlignment="1">
      <alignment horizontal="left" wrapText="1"/>
    </xf>
    <xf numFmtId="10" fontId="4" fillId="4" borderId="1" xfId="3" applyNumberFormat="1" applyFont="1" applyFill="1" applyBorder="1" applyAlignment="1" applyProtection="1">
      <alignment horizontal="center"/>
      <protection locked="0"/>
    </xf>
    <xf numFmtId="0" fontId="2" fillId="0" borderId="9" xfId="4" applyFont="1" applyBorder="1" applyAlignment="1">
      <alignment horizontal="left" vertical="top"/>
    </xf>
    <xf numFmtId="0" fontId="0" fillId="0" borderId="15" xfId="3" applyFont="1" applyBorder="1" applyAlignment="1">
      <alignment horizontal="left" vertical="top" wrapText="1"/>
    </xf>
    <xf numFmtId="0" fontId="0" fillId="0" borderId="12" xfId="3" applyFont="1" applyBorder="1" applyAlignment="1">
      <alignment horizontal="left" vertical="top" wrapText="1"/>
    </xf>
    <xf numFmtId="0" fontId="0" fillId="0" borderId="16" xfId="3" applyFont="1" applyBorder="1" applyAlignment="1">
      <alignment horizontal="left" vertical="top" wrapText="1"/>
    </xf>
    <xf numFmtId="0" fontId="4" fillId="0" borderId="11" xfId="5" applyNumberFormat="1" applyFont="1" applyFill="1" applyBorder="1" applyAlignment="1" applyProtection="1">
      <alignment horizontal="left" wrapText="1"/>
    </xf>
    <xf numFmtId="0" fontId="0" fillId="0" borderId="17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/>
    </xf>
    <xf numFmtId="0" fontId="9" fillId="0" borderId="1" xfId="3" applyFont="1" applyBorder="1" applyAlignment="1">
      <alignment horizontal="center"/>
    </xf>
    <xf numFmtId="168" fontId="4" fillId="3" borderId="11" xfId="5" applyFont="1" applyFill="1" applyBorder="1" applyAlignment="1" applyProtection="1">
      <alignment horizontal="left"/>
      <protection locked="0"/>
    </xf>
    <xf numFmtId="0" fontId="6" fillId="0" borderId="1" xfId="3" applyFont="1" applyBorder="1" applyAlignment="1">
      <alignment horizontal="center" vertical="center"/>
    </xf>
    <xf numFmtId="4" fontId="6" fillId="0" borderId="1" xfId="3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5" fillId="12" borderId="1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49" fontId="0" fillId="4" borderId="1" xfId="3" applyNumberFormat="1" applyFont="1" applyFill="1" applyBorder="1" applyAlignment="1" applyProtection="1">
      <alignment horizontal="left" vertical="top" wrapText="1"/>
      <protection locked="0"/>
    </xf>
    <xf numFmtId="165" fontId="0" fillId="0" borderId="12" xfId="3" applyNumberFormat="1" applyFont="1" applyBorder="1" applyAlignment="1">
      <alignment horizontal="left"/>
    </xf>
    <xf numFmtId="166" fontId="0" fillId="0" borderId="12" xfId="3" applyNumberFormat="1" applyFont="1" applyBorder="1" applyAlignment="1">
      <alignment horizontal="left"/>
    </xf>
    <xf numFmtId="0" fontId="2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/>
    </xf>
  </cellXfs>
  <cellStyles count="6">
    <cellStyle name="Moeda_Composicao BDI v2.1" xfId="5" xr:uid="{A4025B00-5912-4C13-A23C-B461FB855789}"/>
    <cellStyle name="Normal" xfId="0" builtinId="0"/>
    <cellStyle name="Normal 2" xfId="3" xr:uid="{2758137D-B524-46E2-B2A8-363C0D7E6648}"/>
    <cellStyle name="Normal_FICHA DE VERIFICAÇÃO PRELIMINAR - Plano R" xfId="4" xr:uid="{C7C02849-80C6-4BB2-A063-7DB542C7B884}"/>
    <cellStyle name="Porcentagem" xfId="2" builtinId="5"/>
    <cellStyle name="Vírgula" xfId="1" builtinId="3"/>
  </cellStyles>
  <dxfs count="15"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106680</xdr:rowOff>
    </xdr:from>
    <xdr:to>
      <xdr:col>2</xdr:col>
      <xdr:colOff>845820</xdr:colOff>
      <xdr:row>1</xdr:row>
      <xdr:rowOff>304800</xdr:rowOff>
    </xdr:to>
    <xdr:pic>
      <xdr:nvPicPr>
        <xdr:cNvPr id="20" name="Imagem 19" descr="WhatsApp Image 2020-10-05 at 14.01.07">
          <a:extLst>
            <a:ext uri="{FF2B5EF4-FFF2-40B4-BE49-F238E27FC236}">
              <a16:creationId xmlns:a16="http://schemas.microsoft.com/office/drawing/2014/main" id="{3E2602D4-5CA1-4B3E-B01B-EF2D6091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06680"/>
          <a:ext cx="203454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76200</xdr:rowOff>
    </xdr:from>
    <xdr:to>
      <xdr:col>3</xdr:col>
      <xdr:colOff>76200</xdr:colOff>
      <xdr:row>3</xdr:row>
      <xdr:rowOff>1220</xdr:rowOff>
    </xdr:to>
    <xdr:pic>
      <xdr:nvPicPr>
        <xdr:cNvPr id="3" name="Imagem 2" descr="WhatsApp Image 2020-10-05 at 14.01.07">
          <a:extLst>
            <a:ext uri="{FF2B5EF4-FFF2-40B4-BE49-F238E27FC236}">
              <a16:creationId xmlns:a16="http://schemas.microsoft.com/office/drawing/2014/main" id="{94F16BC9-D851-4AC5-869E-12AE81C5B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0"/>
          <a:ext cx="1805940" cy="486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jetos%20Denise\CIMOG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>
        <row r="4">
          <cell r="F4" t="str">
            <v>(SELECIONAR)</v>
          </cell>
        </row>
        <row r="5">
          <cell r="F5" t="str">
            <v>CONSÓRCIO INTERMUNICIPAL DA BAIXA MOGIANA - CIMOG</v>
          </cell>
        </row>
        <row r="16">
          <cell r="F16" t="str">
            <v>CONSULTORIA ESPECIALIZADA EM ENGENHARIA E ARQUITETURA</v>
          </cell>
        </row>
        <row r="18">
          <cell r="F18" t="str">
            <v>DESONERADO</v>
          </cell>
        </row>
        <row r="22">
          <cell r="F22" t="str">
            <v>DENISE F. MARIANO DOS SANTOS</v>
          </cell>
        </row>
        <row r="23">
          <cell r="F23" t="str">
            <v>200.726/D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DEC6-F5BA-40FD-A009-9F73A54DC088}">
  <sheetPr>
    <pageSetUpPr fitToPage="1"/>
  </sheetPr>
  <dimension ref="A1:K196"/>
  <sheetViews>
    <sheetView tabSelected="1" zoomScaleNormal="100" workbookViewId="0">
      <selection activeCell="N11" sqref="N11"/>
    </sheetView>
  </sheetViews>
  <sheetFormatPr defaultRowHeight="15" x14ac:dyDescent="0.25"/>
  <cols>
    <col min="1" max="1" width="12.7109375" customWidth="1"/>
    <col min="3" max="3" width="12.7109375" customWidth="1"/>
    <col min="4" max="4" width="12.140625" customWidth="1"/>
    <col min="5" max="5" width="49.140625" customWidth="1"/>
    <col min="7" max="7" width="11.5703125" customWidth="1"/>
    <col min="8" max="8" width="10.28515625" customWidth="1"/>
    <col min="11" max="11" width="14.7109375" customWidth="1"/>
  </cols>
  <sheetData>
    <row r="1" spans="1:11" ht="27.6" customHeight="1" x14ac:dyDescent="0.25">
      <c r="E1" s="89" t="s">
        <v>0</v>
      </c>
      <c r="F1" s="89"/>
      <c r="G1" s="89"/>
      <c r="K1" s="49" t="s">
        <v>1</v>
      </c>
    </row>
    <row r="2" spans="1:11" ht="30.6" customHeight="1" x14ac:dyDescent="0.25">
      <c r="E2" s="90" t="s">
        <v>2</v>
      </c>
      <c r="F2" s="90"/>
      <c r="G2" s="90"/>
      <c r="K2" s="50" t="s">
        <v>3</v>
      </c>
    </row>
    <row r="3" spans="1:11" x14ac:dyDescent="0.25">
      <c r="E3" s="51"/>
    </row>
    <row r="4" spans="1:11" x14ac:dyDescent="0.25">
      <c r="A4" s="91" t="s">
        <v>4</v>
      </c>
      <c r="B4" s="91"/>
      <c r="C4" s="91"/>
      <c r="D4" s="91"/>
      <c r="E4" s="92"/>
      <c r="F4" s="98" t="s">
        <v>5</v>
      </c>
      <c r="G4" s="98"/>
      <c r="H4" s="98"/>
      <c r="I4" s="98"/>
      <c r="J4" s="98"/>
      <c r="K4" s="98"/>
    </row>
    <row r="5" spans="1:11" ht="28.9" customHeight="1" x14ac:dyDescent="0.25">
      <c r="A5" s="93" t="s">
        <v>6</v>
      </c>
      <c r="B5" s="93"/>
      <c r="C5" s="93"/>
      <c r="D5" s="93"/>
      <c r="E5" s="93"/>
      <c r="F5" s="93" t="s">
        <v>7</v>
      </c>
      <c r="G5" s="93"/>
      <c r="H5" s="93"/>
      <c r="I5" s="93"/>
      <c r="J5" s="93"/>
      <c r="K5" s="93"/>
    </row>
    <row r="6" spans="1:11" x14ac:dyDescent="0.25">
      <c r="B6" s="53"/>
      <c r="C6" s="53"/>
      <c r="D6" s="54"/>
      <c r="E6" s="54"/>
      <c r="F6" s="53"/>
      <c r="G6" s="53"/>
      <c r="H6" s="53"/>
      <c r="I6" s="53"/>
      <c r="J6" s="53"/>
      <c r="K6" s="53"/>
    </row>
    <row r="7" spans="1:11" x14ac:dyDescent="0.25">
      <c r="A7" s="52" t="s">
        <v>8</v>
      </c>
      <c r="B7" s="94" t="s">
        <v>9</v>
      </c>
      <c r="C7" s="95"/>
      <c r="D7" s="96"/>
      <c r="E7" s="57" t="s">
        <v>10</v>
      </c>
      <c r="F7" s="95" t="s">
        <v>11</v>
      </c>
      <c r="G7" s="95"/>
      <c r="H7" s="96"/>
      <c r="I7" s="95" t="s">
        <v>12</v>
      </c>
      <c r="J7" s="95"/>
      <c r="K7" s="96"/>
    </row>
    <row r="8" spans="1:11" ht="14.45" customHeight="1" x14ac:dyDescent="0.25">
      <c r="A8" s="55" t="s">
        <v>13</v>
      </c>
      <c r="B8" s="97" t="s">
        <v>14</v>
      </c>
      <c r="C8" s="97"/>
      <c r="D8" s="97"/>
      <c r="E8" s="56" t="s">
        <v>15</v>
      </c>
      <c r="F8" s="88" t="s">
        <v>16</v>
      </c>
      <c r="G8" s="88"/>
      <c r="H8" s="88"/>
      <c r="I8" s="88">
        <v>0.25840000000000002</v>
      </c>
      <c r="J8" s="88"/>
      <c r="K8" s="88"/>
    </row>
    <row r="9" spans="1:11" x14ac:dyDescent="0.25">
      <c r="I9" s="58"/>
    </row>
    <row r="11" spans="1:11" ht="60" x14ac:dyDescent="0.25">
      <c r="A11" s="38" t="s">
        <v>17</v>
      </c>
      <c r="B11" s="38" t="s">
        <v>18</v>
      </c>
      <c r="C11" s="38" t="s">
        <v>19</v>
      </c>
      <c r="D11" s="38" t="s">
        <v>20</v>
      </c>
      <c r="E11" s="38" t="s">
        <v>21</v>
      </c>
      <c r="F11" s="39" t="s">
        <v>22</v>
      </c>
      <c r="G11" s="38" t="s">
        <v>23</v>
      </c>
      <c r="H11" s="38" t="s">
        <v>24</v>
      </c>
      <c r="I11" s="38" t="s">
        <v>25</v>
      </c>
      <c r="J11" s="38" t="s">
        <v>26</v>
      </c>
      <c r="K11" s="38" t="s">
        <v>27</v>
      </c>
    </row>
    <row r="12" spans="1:11" ht="14.45" customHeight="1" x14ac:dyDescent="0.25">
      <c r="A12" s="40"/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41">
        <f>K13+K38+K73+K160</f>
        <v>13867900.789999999</v>
      </c>
    </row>
    <row r="13" spans="1:11" x14ac:dyDescent="0.25">
      <c r="A13" s="42" t="s">
        <v>28</v>
      </c>
      <c r="B13" s="16" t="s">
        <v>29</v>
      </c>
      <c r="C13" s="17"/>
      <c r="D13" s="18"/>
      <c r="E13" s="19" t="s">
        <v>30</v>
      </c>
      <c r="F13" s="20"/>
      <c r="G13" s="8"/>
      <c r="H13" s="9"/>
      <c r="I13" s="10"/>
      <c r="J13" s="8"/>
      <c r="K13" s="11">
        <f>K14+K25+K27+K29+K36</f>
        <v>2459140.36</v>
      </c>
    </row>
    <row r="14" spans="1:11" ht="45" x14ac:dyDescent="0.25">
      <c r="A14" s="43" t="s">
        <v>31</v>
      </c>
      <c r="B14" s="21" t="s">
        <v>32</v>
      </c>
      <c r="C14" s="22"/>
      <c r="D14" s="23"/>
      <c r="E14" s="24" t="s">
        <v>33</v>
      </c>
      <c r="F14" s="25"/>
      <c r="G14" s="12"/>
      <c r="H14" s="13"/>
      <c r="I14" s="14"/>
      <c r="J14" s="12"/>
      <c r="K14" s="15">
        <f>SUM(K15:K24)</f>
        <v>1143931.26</v>
      </c>
    </row>
    <row r="15" spans="1:11" ht="30" x14ac:dyDescent="0.25">
      <c r="A15" s="44" t="s">
        <v>34</v>
      </c>
      <c r="B15" s="26" t="s">
        <v>35</v>
      </c>
      <c r="C15" s="27" t="s">
        <v>36</v>
      </c>
      <c r="D15" s="28" t="s">
        <v>37</v>
      </c>
      <c r="E15" s="29" t="s">
        <v>38</v>
      </c>
      <c r="F15" s="30" t="s">
        <v>39</v>
      </c>
      <c r="G15" s="1">
        <v>498</v>
      </c>
      <c r="H15" s="2">
        <v>218.71</v>
      </c>
      <c r="I15" s="3">
        <v>0.25840000000000002</v>
      </c>
      <c r="J15" s="1">
        <f>ROUND((H15+(H15*I15)),2)</f>
        <v>275.22000000000003</v>
      </c>
      <c r="K15" s="4">
        <f>ROUND((G15*J15),2)</f>
        <v>137059.56</v>
      </c>
    </row>
    <row r="16" spans="1:11" ht="30" x14ac:dyDescent="0.25">
      <c r="A16" s="44" t="s">
        <v>34</v>
      </c>
      <c r="B16" s="26" t="s">
        <v>40</v>
      </c>
      <c r="C16" s="27" t="s">
        <v>36</v>
      </c>
      <c r="D16" s="28" t="s">
        <v>41</v>
      </c>
      <c r="E16" s="29" t="s">
        <v>42</v>
      </c>
      <c r="F16" s="30" t="s">
        <v>39</v>
      </c>
      <c r="G16" s="1">
        <v>340</v>
      </c>
      <c r="H16" s="2">
        <v>191.55</v>
      </c>
      <c r="I16" s="3">
        <v>0.25840000000000002</v>
      </c>
      <c r="J16" s="1">
        <f t="shared" ref="J16:J24" si="0">ROUND((H16+(H16*I16)),2)</f>
        <v>241.05</v>
      </c>
      <c r="K16" s="4">
        <f t="shared" ref="K16:K24" si="1">ROUND((G16*J16),2)</f>
        <v>81957</v>
      </c>
    </row>
    <row r="17" spans="1:11" ht="30" x14ac:dyDescent="0.25">
      <c r="A17" s="44" t="s">
        <v>34</v>
      </c>
      <c r="B17" s="26" t="s">
        <v>43</v>
      </c>
      <c r="C17" s="27" t="s">
        <v>36</v>
      </c>
      <c r="D17" s="28" t="s">
        <v>44</v>
      </c>
      <c r="E17" s="29" t="s">
        <v>45</v>
      </c>
      <c r="F17" s="30" t="s">
        <v>39</v>
      </c>
      <c r="G17" s="1">
        <v>340</v>
      </c>
      <c r="H17" s="2">
        <v>164.52</v>
      </c>
      <c r="I17" s="3">
        <v>0.25840000000000002</v>
      </c>
      <c r="J17" s="1">
        <f t="shared" si="0"/>
        <v>207.03</v>
      </c>
      <c r="K17" s="4">
        <f t="shared" si="1"/>
        <v>70390.2</v>
      </c>
    </row>
    <row r="18" spans="1:11" ht="30" x14ac:dyDescent="0.25">
      <c r="A18" s="44" t="s">
        <v>34</v>
      </c>
      <c r="B18" s="26" t="s">
        <v>46</v>
      </c>
      <c r="C18" s="27" t="s">
        <v>36</v>
      </c>
      <c r="D18" s="28" t="s">
        <v>47</v>
      </c>
      <c r="E18" s="29" t="s">
        <v>48</v>
      </c>
      <c r="F18" s="30" t="s">
        <v>39</v>
      </c>
      <c r="G18" s="1">
        <v>1090</v>
      </c>
      <c r="H18" s="2">
        <v>139.15</v>
      </c>
      <c r="I18" s="3">
        <v>0.25840000000000002</v>
      </c>
      <c r="J18" s="1">
        <f t="shared" si="0"/>
        <v>175.11</v>
      </c>
      <c r="K18" s="4">
        <f t="shared" si="1"/>
        <v>190869.9</v>
      </c>
    </row>
    <row r="19" spans="1:11" ht="30" x14ac:dyDescent="0.25">
      <c r="A19" s="44" t="s">
        <v>34</v>
      </c>
      <c r="B19" s="26" t="s">
        <v>49</v>
      </c>
      <c r="C19" s="27" t="s">
        <v>36</v>
      </c>
      <c r="D19" s="28" t="s">
        <v>50</v>
      </c>
      <c r="E19" s="29" t="s">
        <v>51</v>
      </c>
      <c r="F19" s="30" t="s">
        <v>39</v>
      </c>
      <c r="G19" s="1">
        <v>940</v>
      </c>
      <c r="H19" s="2">
        <v>113.01</v>
      </c>
      <c r="I19" s="3">
        <v>0.25840000000000002</v>
      </c>
      <c r="J19" s="1">
        <f t="shared" si="0"/>
        <v>142.21</v>
      </c>
      <c r="K19" s="4">
        <f t="shared" si="1"/>
        <v>133677.4</v>
      </c>
    </row>
    <row r="20" spans="1:11" ht="30" x14ac:dyDescent="0.25">
      <c r="A20" s="44" t="s">
        <v>34</v>
      </c>
      <c r="B20" s="26" t="s">
        <v>52</v>
      </c>
      <c r="C20" s="27" t="s">
        <v>36</v>
      </c>
      <c r="D20" s="28" t="s">
        <v>53</v>
      </c>
      <c r="E20" s="29" t="s">
        <v>54</v>
      </c>
      <c r="F20" s="30" t="s">
        <v>39</v>
      </c>
      <c r="G20" s="1">
        <v>640</v>
      </c>
      <c r="H20" s="2">
        <v>110.33</v>
      </c>
      <c r="I20" s="3">
        <v>0.25840000000000002</v>
      </c>
      <c r="J20" s="1">
        <f t="shared" si="0"/>
        <v>138.84</v>
      </c>
      <c r="K20" s="4">
        <f t="shared" si="1"/>
        <v>88857.600000000006</v>
      </c>
    </row>
    <row r="21" spans="1:11" ht="30" x14ac:dyDescent="0.25">
      <c r="A21" s="44" t="s">
        <v>34</v>
      </c>
      <c r="B21" s="26" t="s">
        <v>55</v>
      </c>
      <c r="C21" s="27" t="s">
        <v>56</v>
      </c>
      <c r="D21" s="28" t="s">
        <v>57</v>
      </c>
      <c r="E21" s="29" t="s">
        <v>58</v>
      </c>
      <c r="F21" s="30" t="s">
        <v>59</v>
      </c>
      <c r="G21" s="1">
        <v>600</v>
      </c>
      <c r="H21" s="2">
        <v>29.74</v>
      </c>
      <c r="I21" s="3">
        <v>0.25840000000000002</v>
      </c>
      <c r="J21" s="1">
        <f t="shared" si="0"/>
        <v>37.42</v>
      </c>
      <c r="K21" s="4">
        <f t="shared" si="1"/>
        <v>22452</v>
      </c>
    </row>
    <row r="22" spans="1:11" ht="30" x14ac:dyDescent="0.25">
      <c r="A22" s="44" t="s">
        <v>34</v>
      </c>
      <c r="B22" s="26" t="s">
        <v>60</v>
      </c>
      <c r="C22" s="27" t="s">
        <v>36</v>
      </c>
      <c r="D22" s="28" t="s">
        <v>61</v>
      </c>
      <c r="E22" s="29" t="s">
        <v>62</v>
      </c>
      <c r="F22" s="30" t="s">
        <v>39</v>
      </c>
      <c r="G22" s="1">
        <v>640</v>
      </c>
      <c r="H22" s="2">
        <v>110.33</v>
      </c>
      <c r="I22" s="3">
        <v>0.25840000000000002</v>
      </c>
      <c r="J22" s="1">
        <f t="shared" si="0"/>
        <v>138.84</v>
      </c>
      <c r="K22" s="4">
        <f t="shared" si="1"/>
        <v>88857.600000000006</v>
      </c>
    </row>
    <row r="23" spans="1:11" ht="30" x14ac:dyDescent="0.25">
      <c r="A23" s="44" t="s">
        <v>34</v>
      </c>
      <c r="B23" s="26" t="s">
        <v>63</v>
      </c>
      <c r="C23" s="27" t="s">
        <v>36</v>
      </c>
      <c r="D23" s="28" t="s">
        <v>64</v>
      </c>
      <c r="E23" s="29" t="s">
        <v>65</v>
      </c>
      <c r="F23" s="30" t="s">
        <v>39</v>
      </c>
      <c r="G23" s="1">
        <v>840</v>
      </c>
      <c r="H23" s="2">
        <v>120.15</v>
      </c>
      <c r="I23" s="3">
        <v>0.25840000000000002</v>
      </c>
      <c r="J23" s="1">
        <f t="shared" si="0"/>
        <v>151.19999999999999</v>
      </c>
      <c r="K23" s="4">
        <f t="shared" si="1"/>
        <v>127008</v>
      </c>
    </row>
    <row r="24" spans="1:11" ht="30" x14ac:dyDescent="0.25">
      <c r="A24" s="44" t="s">
        <v>34</v>
      </c>
      <c r="B24" s="26" t="s">
        <v>66</v>
      </c>
      <c r="C24" s="27" t="s">
        <v>36</v>
      </c>
      <c r="D24" s="28" t="s">
        <v>67</v>
      </c>
      <c r="E24" s="29" t="s">
        <v>68</v>
      </c>
      <c r="F24" s="30" t="s">
        <v>39</v>
      </c>
      <c r="G24" s="1">
        <v>1240</v>
      </c>
      <c r="H24" s="2">
        <v>129.97</v>
      </c>
      <c r="I24" s="3">
        <v>0.25840000000000002</v>
      </c>
      <c r="J24" s="1">
        <f t="shared" si="0"/>
        <v>163.55000000000001</v>
      </c>
      <c r="K24" s="4">
        <f t="shared" si="1"/>
        <v>202802</v>
      </c>
    </row>
    <row r="25" spans="1:11" x14ac:dyDescent="0.25">
      <c r="A25" s="44" t="s">
        <v>31</v>
      </c>
      <c r="B25" s="26" t="s">
        <v>69</v>
      </c>
      <c r="C25" s="27"/>
      <c r="D25" s="28"/>
      <c r="E25" s="29" t="s">
        <v>70</v>
      </c>
      <c r="F25" s="30" t="s">
        <v>71</v>
      </c>
      <c r="G25" s="1">
        <v>0</v>
      </c>
      <c r="H25" s="2">
        <v>0</v>
      </c>
      <c r="I25" s="3" t="s">
        <v>12</v>
      </c>
      <c r="J25" s="1"/>
      <c r="K25" s="15">
        <f>SUM(K26)</f>
        <v>23559.200000000001</v>
      </c>
    </row>
    <row r="26" spans="1:11" ht="30" x14ac:dyDescent="0.25">
      <c r="A26" s="44" t="s">
        <v>34</v>
      </c>
      <c r="B26" s="26" t="s">
        <v>72</v>
      </c>
      <c r="C26" s="27" t="s">
        <v>56</v>
      </c>
      <c r="D26" s="28" t="s">
        <v>73</v>
      </c>
      <c r="E26" s="29" t="s">
        <v>74</v>
      </c>
      <c r="F26" s="30" t="s">
        <v>59</v>
      </c>
      <c r="G26" s="1">
        <v>490</v>
      </c>
      <c r="H26" s="2">
        <v>38.21</v>
      </c>
      <c r="I26" s="3">
        <v>0.25840000000000002</v>
      </c>
      <c r="J26" s="1">
        <f>ROUND((H26+(H26*I26)),2)</f>
        <v>48.08</v>
      </c>
      <c r="K26" s="4">
        <f>ROUND((G26*J26),2)</f>
        <v>23559.200000000001</v>
      </c>
    </row>
    <row r="27" spans="1:11" x14ac:dyDescent="0.25">
      <c r="A27" s="44" t="s">
        <v>31</v>
      </c>
      <c r="B27" s="26" t="s">
        <v>75</v>
      </c>
      <c r="C27" s="27"/>
      <c r="D27" s="28"/>
      <c r="E27" s="29" t="s">
        <v>76</v>
      </c>
      <c r="F27" s="30" t="s">
        <v>71</v>
      </c>
      <c r="G27" s="1">
        <v>0</v>
      </c>
      <c r="H27" s="2">
        <v>0</v>
      </c>
      <c r="I27" s="3" t="s">
        <v>12</v>
      </c>
      <c r="J27" s="1"/>
      <c r="K27" s="15">
        <f>SUM(K28)</f>
        <v>33488</v>
      </c>
    </row>
    <row r="28" spans="1:11" ht="30" x14ac:dyDescent="0.25">
      <c r="A28" s="44" t="s">
        <v>34</v>
      </c>
      <c r="B28" s="26" t="s">
        <v>77</v>
      </c>
      <c r="C28" s="27" t="s">
        <v>36</v>
      </c>
      <c r="D28" s="28" t="s">
        <v>78</v>
      </c>
      <c r="E28" s="29" t="s">
        <v>79</v>
      </c>
      <c r="F28" s="30" t="s">
        <v>39</v>
      </c>
      <c r="G28" s="1">
        <v>1300</v>
      </c>
      <c r="H28" s="2">
        <v>20.47</v>
      </c>
      <c r="I28" s="3">
        <v>0.25840000000000002</v>
      </c>
      <c r="J28" s="1">
        <f>ROUND((H28+(H28*I28)),2)</f>
        <v>25.76</v>
      </c>
      <c r="K28" s="4">
        <f>ROUND((G28*J28),2)</f>
        <v>33488</v>
      </c>
    </row>
    <row r="29" spans="1:11" ht="30" x14ac:dyDescent="0.25">
      <c r="A29" s="44" t="s">
        <v>31</v>
      </c>
      <c r="B29" s="26" t="s">
        <v>80</v>
      </c>
      <c r="C29" s="27"/>
      <c r="D29" s="28"/>
      <c r="E29" s="29" t="s">
        <v>81</v>
      </c>
      <c r="F29" s="30" t="s">
        <v>71</v>
      </c>
      <c r="G29" s="1">
        <v>0</v>
      </c>
      <c r="H29" s="2">
        <v>0</v>
      </c>
      <c r="I29" s="3" t="s">
        <v>12</v>
      </c>
      <c r="J29" s="1"/>
      <c r="K29" s="15">
        <f>SUM(K30:K35)</f>
        <v>1246999.8</v>
      </c>
    </row>
    <row r="30" spans="1:11" ht="30" x14ac:dyDescent="0.25">
      <c r="A30" s="44" t="s">
        <v>34</v>
      </c>
      <c r="B30" s="26" t="s">
        <v>82</v>
      </c>
      <c r="C30" s="27" t="s">
        <v>36</v>
      </c>
      <c r="D30" s="28" t="s">
        <v>41</v>
      </c>
      <c r="E30" s="29" t="s">
        <v>42</v>
      </c>
      <c r="F30" s="30" t="s">
        <v>39</v>
      </c>
      <c r="G30" s="1">
        <v>1300</v>
      </c>
      <c r="H30" s="2">
        <v>191.55</v>
      </c>
      <c r="I30" s="3">
        <v>0.25840000000000002</v>
      </c>
      <c r="J30" s="1">
        <f t="shared" ref="J30:J35" si="2">ROUND((H30+(H30*I30)),2)</f>
        <v>241.05</v>
      </c>
      <c r="K30" s="4">
        <f t="shared" ref="K30:K35" si="3">ROUND((G30*J30),2)</f>
        <v>313365</v>
      </c>
    </row>
    <row r="31" spans="1:11" ht="30" x14ac:dyDescent="0.25">
      <c r="A31" s="44" t="s">
        <v>34</v>
      </c>
      <c r="B31" s="26" t="s">
        <v>83</v>
      </c>
      <c r="C31" s="27" t="s">
        <v>36</v>
      </c>
      <c r="D31" s="28" t="s">
        <v>44</v>
      </c>
      <c r="E31" s="29" t="s">
        <v>45</v>
      </c>
      <c r="F31" s="30" t="s">
        <v>39</v>
      </c>
      <c r="G31" s="1">
        <v>1300</v>
      </c>
      <c r="H31" s="2">
        <v>164.52</v>
      </c>
      <c r="I31" s="3">
        <v>0.25840000000000002</v>
      </c>
      <c r="J31" s="1">
        <f t="shared" si="2"/>
        <v>207.03</v>
      </c>
      <c r="K31" s="4">
        <f t="shared" si="3"/>
        <v>269139</v>
      </c>
    </row>
    <row r="32" spans="1:11" ht="30" x14ac:dyDescent="0.25">
      <c r="A32" s="44" t="s">
        <v>34</v>
      </c>
      <c r="B32" s="26" t="s">
        <v>84</v>
      </c>
      <c r="C32" s="27" t="s">
        <v>56</v>
      </c>
      <c r="D32" s="28" t="s">
        <v>85</v>
      </c>
      <c r="E32" s="29" t="s">
        <v>86</v>
      </c>
      <c r="F32" s="30" t="s">
        <v>59</v>
      </c>
      <c r="G32" s="1">
        <v>1300</v>
      </c>
      <c r="H32" s="2">
        <v>124.12</v>
      </c>
      <c r="I32" s="3">
        <v>0.25840000000000002</v>
      </c>
      <c r="J32" s="1">
        <f t="shared" si="2"/>
        <v>156.19</v>
      </c>
      <c r="K32" s="4">
        <f t="shared" si="3"/>
        <v>203047</v>
      </c>
    </row>
    <row r="33" spans="1:11" ht="30" x14ac:dyDescent="0.25">
      <c r="A33" s="44" t="s">
        <v>34</v>
      </c>
      <c r="B33" s="26" t="s">
        <v>87</v>
      </c>
      <c r="C33" s="27" t="s">
        <v>56</v>
      </c>
      <c r="D33" s="28" t="s">
        <v>88</v>
      </c>
      <c r="E33" s="29" t="s">
        <v>89</v>
      </c>
      <c r="F33" s="30" t="s">
        <v>59</v>
      </c>
      <c r="G33" s="1">
        <v>1320</v>
      </c>
      <c r="H33" s="2">
        <v>99.64</v>
      </c>
      <c r="I33" s="3">
        <v>0.25840000000000002</v>
      </c>
      <c r="J33" s="1">
        <f t="shared" si="2"/>
        <v>125.39</v>
      </c>
      <c r="K33" s="4">
        <f t="shared" si="3"/>
        <v>165514.79999999999</v>
      </c>
    </row>
    <row r="34" spans="1:11" ht="30" x14ac:dyDescent="0.25">
      <c r="A34" s="44" t="s">
        <v>34</v>
      </c>
      <c r="B34" s="26" t="s">
        <v>90</v>
      </c>
      <c r="C34" s="27" t="s">
        <v>56</v>
      </c>
      <c r="D34" s="28" t="s">
        <v>91</v>
      </c>
      <c r="E34" s="29" t="s">
        <v>92</v>
      </c>
      <c r="F34" s="30" t="s">
        <v>59</v>
      </c>
      <c r="G34" s="1">
        <v>2100</v>
      </c>
      <c r="H34" s="2">
        <v>96.41</v>
      </c>
      <c r="I34" s="3">
        <v>0.25840000000000002</v>
      </c>
      <c r="J34" s="1">
        <f t="shared" si="2"/>
        <v>121.32</v>
      </c>
      <c r="K34" s="4">
        <f t="shared" si="3"/>
        <v>254772</v>
      </c>
    </row>
    <row r="35" spans="1:11" ht="30" x14ac:dyDescent="0.25">
      <c r="A35" s="44" t="s">
        <v>34</v>
      </c>
      <c r="B35" s="26" t="s">
        <v>93</v>
      </c>
      <c r="C35" s="27" t="s">
        <v>56</v>
      </c>
      <c r="D35" s="28" t="s">
        <v>57</v>
      </c>
      <c r="E35" s="29" t="s">
        <v>58</v>
      </c>
      <c r="F35" s="30" t="s">
        <v>59</v>
      </c>
      <c r="G35" s="1">
        <v>1100</v>
      </c>
      <c r="H35" s="2">
        <v>29.74</v>
      </c>
      <c r="I35" s="3">
        <v>0.25840000000000002</v>
      </c>
      <c r="J35" s="1">
        <f t="shared" si="2"/>
        <v>37.42</v>
      </c>
      <c r="K35" s="4">
        <f t="shared" si="3"/>
        <v>41162</v>
      </c>
    </row>
    <row r="36" spans="1:11" ht="30" x14ac:dyDescent="0.25">
      <c r="A36" s="44" t="s">
        <v>31</v>
      </c>
      <c r="B36" s="26" t="s">
        <v>94</v>
      </c>
      <c r="C36" s="27"/>
      <c r="D36" s="28"/>
      <c r="E36" s="29" t="s">
        <v>95</v>
      </c>
      <c r="F36" s="30" t="s">
        <v>71</v>
      </c>
      <c r="G36" s="1">
        <v>0</v>
      </c>
      <c r="H36" s="2">
        <v>0</v>
      </c>
      <c r="I36" s="3" t="s">
        <v>12</v>
      </c>
      <c r="J36" s="1"/>
      <c r="K36" s="15">
        <f>SUM(K37)</f>
        <v>11162.1</v>
      </c>
    </row>
    <row r="37" spans="1:11" ht="30" x14ac:dyDescent="0.25">
      <c r="A37" s="44" t="s">
        <v>34</v>
      </c>
      <c r="B37" s="26" t="s">
        <v>96</v>
      </c>
      <c r="C37" s="27" t="s">
        <v>56</v>
      </c>
      <c r="D37" s="28" t="s">
        <v>97</v>
      </c>
      <c r="E37" s="29" t="s">
        <v>98</v>
      </c>
      <c r="F37" s="30" t="s">
        <v>59</v>
      </c>
      <c r="G37" s="1">
        <v>290</v>
      </c>
      <c r="H37" s="2">
        <v>30.59</v>
      </c>
      <c r="I37" s="3">
        <v>0.25840000000000002</v>
      </c>
      <c r="J37" s="1">
        <f>ROUND((H37+(H37*I37)),2)</f>
        <v>38.49</v>
      </c>
      <c r="K37" s="4">
        <f>ROUND((G37*J37),2)</f>
        <v>11162.1</v>
      </c>
    </row>
    <row r="38" spans="1:11" ht="30" x14ac:dyDescent="0.25">
      <c r="A38" s="44" t="s">
        <v>28</v>
      </c>
      <c r="B38" s="26" t="s">
        <v>99</v>
      </c>
      <c r="C38" s="27"/>
      <c r="D38" s="28"/>
      <c r="E38" s="29" t="s">
        <v>100</v>
      </c>
      <c r="F38" s="30" t="s">
        <v>71</v>
      </c>
      <c r="G38" s="1">
        <v>0</v>
      </c>
      <c r="H38" s="2">
        <v>0</v>
      </c>
      <c r="I38" s="3" t="s">
        <v>12</v>
      </c>
      <c r="J38" s="1"/>
      <c r="K38" s="4">
        <f>K39+K46+K49+K53+K60+K63</f>
        <v>4244084.16</v>
      </c>
    </row>
    <row r="39" spans="1:11" x14ac:dyDescent="0.25">
      <c r="A39" s="44" t="s">
        <v>31</v>
      </c>
      <c r="B39" s="26" t="s">
        <v>101</v>
      </c>
      <c r="C39" s="27"/>
      <c r="D39" s="28"/>
      <c r="E39" s="29" t="s">
        <v>102</v>
      </c>
      <c r="F39" s="30" t="s">
        <v>71</v>
      </c>
      <c r="G39" s="1">
        <v>0</v>
      </c>
      <c r="H39" s="2">
        <v>0</v>
      </c>
      <c r="I39" s="3" t="s">
        <v>12</v>
      </c>
      <c r="J39" s="1"/>
      <c r="K39" s="15">
        <f>SUM(K40:K45)</f>
        <v>441666.9</v>
      </c>
    </row>
    <row r="40" spans="1:11" ht="30" x14ac:dyDescent="0.25">
      <c r="A40" s="44" t="s">
        <v>34</v>
      </c>
      <c r="B40" s="26" t="s">
        <v>103</v>
      </c>
      <c r="C40" s="27" t="s">
        <v>36</v>
      </c>
      <c r="D40" s="28" t="s">
        <v>104</v>
      </c>
      <c r="E40" s="29" t="s">
        <v>105</v>
      </c>
      <c r="F40" s="30" t="s">
        <v>39</v>
      </c>
      <c r="G40" s="1">
        <v>800</v>
      </c>
      <c r="H40" s="2">
        <v>119.51</v>
      </c>
      <c r="I40" s="3">
        <v>0.25840000000000002</v>
      </c>
      <c r="J40" s="1">
        <f t="shared" ref="J40:J45" si="4">ROUND((H40+(H40*I40)),2)</f>
        <v>150.38999999999999</v>
      </c>
      <c r="K40" s="4">
        <f t="shared" ref="K40:K45" si="5">ROUND((G40*J40),2)</f>
        <v>120312</v>
      </c>
    </row>
    <row r="41" spans="1:11" ht="30" x14ac:dyDescent="0.25">
      <c r="A41" s="44" t="s">
        <v>34</v>
      </c>
      <c r="B41" s="26" t="s">
        <v>106</v>
      </c>
      <c r="C41" s="27" t="s">
        <v>36</v>
      </c>
      <c r="D41" s="28" t="s">
        <v>107</v>
      </c>
      <c r="E41" s="29" t="s">
        <v>108</v>
      </c>
      <c r="F41" s="30" t="s">
        <v>39</v>
      </c>
      <c r="G41" s="1">
        <v>900</v>
      </c>
      <c r="H41" s="2">
        <v>114.92</v>
      </c>
      <c r="I41" s="3">
        <v>0.25840000000000002</v>
      </c>
      <c r="J41" s="1">
        <f t="shared" si="4"/>
        <v>144.62</v>
      </c>
      <c r="K41" s="4">
        <f t="shared" si="5"/>
        <v>130158</v>
      </c>
    </row>
    <row r="42" spans="1:11" ht="30" x14ac:dyDescent="0.25">
      <c r="A42" s="44" t="s">
        <v>34</v>
      </c>
      <c r="B42" s="26" t="s">
        <v>109</v>
      </c>
      <c r="C42" s="27" t="s">
        <v>36</v>
      </c>
      <c r="D42" s="28" t="s">
        <v>110</v>
      </c>
      <c r="E42" s="29" t="s">
        <v>111</v>
      </c>
      <c r="F42" s="30" t="s">
        <v>39</v>
      </c>
      <c r="G42" s="1">
        <v>600</v>
      </c>
      <c r="H42" s="2">
        <v>110.33</v>
      </c>
      <c r="I42" s="3">
        <v>0.25840000000000002</v>
      </c>
      <c r="J42" s="1">
        <f t="shared" si="4"/>
        <v>138.84</v>
      </c>
      <c r="K42" s="4">
        <f t="shared" si="5"/>
        <v>83304</v>
      </c>
    </row>
    <row r="43" spans="1:11" x14ac:dyDescent="0.25">
      <c r="A43" s="44" t="s">
        <v>34</v>
      </c>
      <c r="B43" s="26" t="s">
        <v>112</v>
      </c>
      <c r="C43" s="27" t="s">
        <v>56</v>
      </c>
      <c r="D43" s="28" t="s">
        <v>113</v>
      </c>
      <c r="E43" s="29" t="s">
        <v>114</v>
      </c>
      <c r="F43" s="30" t="s">
        <v>59</v>
      </c>
      <c r="G43" s="1">
        <v>1130</v>
      </c>
      <c r="H43" s="2">
        <v>37.770000000000003</v>
      </c>
      <c r="I43" s="3">
        <v>0.25840000000000002</v>
      </c>
      <c r="J43" s="1">
        <f t="shared" si="4"/>
        <v>47.53</v>
      </c>
      <c r="K43" s="4">
        <f t="shared" si="5"/>
        <v>53708.9</v>
      </c>
    </row>
    <row r="44" spans="1:11" x14ac:dyDescent="0.25">
      <c r="A44" s="44" t="s">
        <v>34</v>
      </c>
      <c r="B44" s="26" t="s">
        <v>115</v>
      </c>
      <c r="C44" s="27" t="s">
        <v>56</v>
      </c>
      <c r="D44" s="28" t="s">
        <v>116</v>
      </c>
      <c r="E44" s="29" t="s">
        <v>117</v>
      </c>
      <c r="F44" s="30" t="s">
        <v>59</v>
      </c>
      <c r="G44" s="1">
        <v>800</v>
      </c>
      <c r="H44" s="2">
        <v>16.05</v>
      </c>
      <c r="I44" s="3">
        <v>0.25840000000000002</v>
      </c>
      <c r="J44" s="1">
        <f t="shared" si="4"/>
        <v>20.2</v>
      </c>
      <c r="K44" s="4">
        <f t="shared" si="5"/>
        <v>16160</v>
      </c>
    </row>
    <row r="45" spans="1:11" ht="30" x14ac:dyDescent="0.25">
      <c r="A45" s="44" t="s">
        <v>34</v>
      </c>
      <c r="B45" s="26" t="s">
        <v>118</v>
      </c>
      <c r="C45" s="27" t="s">
        <v>36</v>
      </c>
      <c r="D45" s="28" t="s">
        <v>119</v>
      </c>
      <c r="E45" s="29" t="s">
        <v>120</v>
      </c>
      <c r="F45" s="30" t="s">
        <v>39</v>
      </c>
      <c r="G45" s="1">
        <v>1400</v>
      </c>
      <c r="H45" s="2">
        <v>21.58</v>
      </c>
      <c r="I45" s="3">
        <v>0.25840000000000002</v>
      </c>
      <c r="J45" s="1">
        <f t="shared" si="4"/>
        <v>27.16</v>
      </c>
      <c r="K45" s="4">
        <f t="shared" si="5"/>
        <v>38024</v>
      </c>
    </row>
    <row r="46" spans="1:11" x14ac:dyDescent="0.25">
      <c r="A46" s="44" t="s">
        <v>31</v>
      </c>
      <c r="B46" s="26" t="s">
        <v>121</v>
      </c>
      <c r="C46" s="27"/>
      <c r="D46" s="28"/>
      <c r="E46" s="29" t="s">
        <v>122</v>
      </c>
      <c r="F46" s="30" t="s">
        <v>71</v>
      </c>
      <c r="G46" s="1">
        <v>0</v>
      </c>
      <c r="H46" s="2">
        <v>0</v>
      </c>
      <c r="I46" s="3" t="s">
        <v>12</v>
      </c>
      <c r="J46" s="1"/>
      <c r="K46" s="15">
        <f>SUM(K47:K48)</f>
        <v>48275.5</v>
      </c>
    </row>
    <row r="47" spans="1:11" ht="30" x14ac:dyDescent="0.25">
      <c r="A47" s="44" t="s">
        <v>34</v>
      </c>
      <c r="B47" s="26" t="s">
        <v>123</v>
      </c>
      <c r="C47" s="27" t="s">
        <v>56</v>
      </c>
      <c r="D47" s="28" t="s">
        <v>124</v>
      </c>
      <c r="E47" s="29" t="s">
        <v>125</v>
      </c>
      <c r="F47" s="30" t="s">
        <v>59</v>
      </c>
      <c r="G47" s="1">
        <v>600</v>
      </c>
      <c r="H47" s="2">
        <v>37.01</v>
      </c>
      <c r="I47" s="3">
        <v>0.25840000000000002</v>
      </c>
      <c r="J47" s="1">
        <f t="shared" ref="J47:J48" si="6">ROUND((H47+(H47*I47)),2)</f>
        <v>46.57</v>
      </c>
      <c r="K47" s="4">
        <f t="shared" ref="K47:K48" si="7">ROUND((G47*J47),2)</f>
        <v>27942</v>
      </c>
    </row>
    <row r="48" spans="1:11" ht="30" x14ac:dyDescent="0.25">
      <c r="A48" s="44" t="s">
        <v>34</v>
      </c>
      <c r="B48" s="26" t="s">
        <v>126</v>
      </c>
      <c r="C48" s="27" t="s">
        <v>56</v>
      </c>
      <c r="D48" s="28" t="s">
        <v>127</v>
      </c>
      <c r="E48" s="29" t="s">
        <v>128</v>
      </c>
      <c r="F48" s="30" t="s">
        <v>59</v>
      </c>
      <c r="G48" s="1">
        <v>550</v>
      </c>
      <c r="H48" s="2">
        <v>29.38</v>
      </c>
      <c r="I48" s="3">
        <v>0.25840000000000002</v>
      </c>
      <c r="J48" s="1">
        <f t="shared" si="6"/>
        <v>36.97</v>
      </c>
      <c r="K48" s="4">
        <f t="shared" si="7"/>
        <v>20333.5</v>
      </c>
    </row>
    <row r="49" spans="1:11" x14ac:dyDescent="0.25">
      <c r="A49" s="44" t="s">
        <v>31</v>
      </c>
      <c r="B49" s="26" t="s">
        <v>129</v>
      </c>
      <c r="C49" s="27"/>
      <c r="D49" s="28"/>
      <c r="E49" s="29" t="s">
        <v>130</v>
      </c>
      <c r="F49" s="30" t="s">
        <v>71</v>
      </c>
      <c r="G49" s="1">
        <v>0</v>
      </c>
      <c r="H49" s="2">
        <v>0</v>
      </c>
      <c r="I49" s="3" t="s">
        <v>12</v>
      </c>
      <c r="J49" s="1"/>
      <c r="K49" s="15">
        <f>SUM(K50:K52)</f>
        <v>35942</v>
      </c>
    </row>
    <row r="50" spans="1:11" ht="30" x14ac:dyDescent="0.25">
      <c r="A50" s="44" t="s">
        <v>34</v>
      </c>
      <c r="B50" s="26" t="s">
        <v>131</v>
      </c>
      <c r="C50" s="27" t="s">
        <v>56</v>
      </c>
      <c r="D50" s="28" t="s">
        <v>132</v>
      </c>
      <c r="E50" s="29" t="s">
        <v>133</v>
      </c>
      <c r="F50" s="30" t="s">
        <v>59</v>
      </c>
      <c r="G50" s="1">
        <v>550</v>
      </c>
      <c r="H50" s="2">
        <v>23.55</v>
      </c>
      <c r="I50" s="3">
        <v>0.25840000000000002</v>
      </c>
      <c r="J50" s="1">
        <f t="shared" ref="J50:J52" si="8">ROUND((H50+(H50*I50)),2)</f>
        <v>29.64</v>
      </c>
      <c r="K50" s="4">
        <f t="shared" ref="K50:K52" si="9">ROUND((G50*J50),2)</f>
        <v>16302</v>
      </c>
    </row>
    <row r="51" spans="1:11" ht="30" x14ac:dyDescent="0.25">
      <c r="A51" s="44" t="s">
        <v>34</v>
      </c>
      <c r="B51" s="26" t="s">
        <v>134</v>
      </c>
      <c r="C51" s="27" t="s">
        <v>56</v>
      </c>
      <c r="D51" s="28" t="s">
        <v>135</v>
      </c>
      <c r="E51" s="29" t="s">
        <v>136</v>
      </c>
      <c r="F51" s="30" t="s">
        <v>59</v>
      </c>
      <c r="G51" s="1">
        <v>400</v>
      </c>
      <c r="H51" s="2">
        <v>20.9</v>
      </c>
      <c r="I51" s="3">
        <v>0.25840000000000002</v>
      </c>
      <c r="J51" s="1">
        <f t="shared" si="8"/>
        <v>26.3</v>
      </c>
      <c r="K51" s="4">
        <f t="shared" si="9"/>
        <v>10520</v>
      </c>
    </row>
    <row r="52" spans="1:11" x14ac:dyDescent="0.25">
      <c r="A52" s="44" t="s">
        <v>34</v>
      </c>
      <c r="B52" s="26" t="s">
        <v>137</v>
      </c>
      <c r="C52" s="27" t="s">
        <v>56</v>
      </c>
      <c r="D52" s="28" t="s">
        <v>138</v>
      </c>
      <c r="E52" s="29" t="s">
        <v>139</v>
      </c>
      <c r="F52" s="30" t="s">
        <v>59</v>
      </c>
      <c r="G52" s="1">
        <v>400</v>
      </c>
      <c r="H52" s="2">
        <v>18.12</v>
      </c>
      <c r="I52" s="3">
        <v>0.25840000000000002</v>
      </c>
      <c r="J52" s="1">
        <f t="shared" si="8"/>
        <v>22.8</v>
      </c>
      <c r="K52" s="4">
        <f t="shared" si="9"/>
        <v>9120</v>
      </c>
    </row>
    <row r="53" spans="1:11" x14ac:dyDescent="0.25">
      <c r="A53" s="44" t="s">
        <v>31</v>
      </c>
      <c r="B53" s="26" t="s">
        <v>140</v>
      </c>
      <c r="C53" s="27"/>
      <c r="D53" s="28"/>
      <c r="E53" s="29" t="s">
        <v>141</v>
      </c>
      <c r="F53" s="30" t="s">
        <v>71</v>
      </c>
      <c r="G53" s="1">
        <v>0</v>
      </c>
      <c r="H53" s="2">
        <v>0</v>
      </c>
      <c r="I53" s="3" t="s">
        <v>12</v>
      </c>
      <c r="J53" s="1"/>
      <c r="K53" s="15">
        <f>SUM(K54:K59)</f>
        <v>1163536.6199999999</v>
      </c>
    </row>
    <row r="54" spans="1:11" ht="30" x14ac:dyDescent="0.25">
      <c r="A54" s="44" t="s">
        <v>34</v>
      </c>
      <c r="B54" s="26" t="s">
        <v>142</v>
      </c>
      <c r="C54" s="27" t="s">
        <v>36</v>
      </c>
      <c r="D54" s="28" t="s">
        <v>143</v>
      </c>
      <c r="E54" s="29" t="s">
        <v>144</v>
      </c>
      <c r="F54" s="30" t="s">
        <v>145</v>
      </c>
      <c r="G54" s="1">
        <v>120</v>
      </c>
      <c r="H54" s="2">
        <v>1380.6</v>
      </c>
      <c r="I54" s="3">
        <v>0.25840000000000002</v>
      </c>
      <c r="J54" s="1">
        <f t="shared" ref="J54:J59" si="10">ROUND((H54+(H54*I54)),2)</f>
        <v>1737.35</v>
      </c>
      <c r="K54" s="4">
        <f t="shared" ref="K54:K59" si="11">ROUND((G54*J54),2)</f>
        <v>208482</v>
      </c>
    </row>
    <row r="55" spans="1:11" ht="30" x14ac:dyDescent="0.25">
      <c r="A55" s="44" t="s">
        <v>34</v>
      </c>
      <c r="B55" s="26" t="s">
        <v>146</v>
      </c>
      <c r="C55" s="27" t="s">
        <v>36</v>
      </c>
      <c r="D55" s="28" t="s">
        <v>147</v>
      </c>
      <c r="E55" s="29" t="s">
        <v>148</v>
      </c>
      <c r="F55" s="30" t="s">
        <v>145</v>
      </c>
      <c r="G55" s="1">
        <v>88</v>
      </c>
      <c r="H55" s="2">
        <v>3376</v>
      </c>
      <c r="I55" s="3">
        <v>0.25840000000000002</v>
      </c>
      <c r="J55" s="1">
        <f t="shared" si="10"/>
        <v>4248.3599999999997</v>
      </c>
      <c r="K55" s="4">
        <f t="shared" si="11"/>
        <v>373855.68</v>
      </c>
    </row>
    <row r="56" spans="1:11" ht="30" x14ac:dyDescent="0.25">
      <c r="A56" s="44" t="s">
        <v>34</v>
      </c>
      <c r="B56" s="26" t="s">
        <v>149</v>
      </c>
      <c r="C56" s="27" t="s">
        <v>36</v>
      </c>
      <c r="D56" s="28" t="s">
        <v>150</v>
      </c>
      <c r="E56" s="29" t="s">
        <v>151</v>
      </c>
      <c r="F56" s="30" t="s">
        <v>152</v>
      </c>
      <c r="G56" s="1">
        <v>125028</v>
      </c>
      <c r="H56" s="2">
        <v>0.43</v>
      </c>
      <c r="I56" s="3">
        <v>0.25840000000000002</v>
      </c>
      <c r="J56" s="1">
        <f t="shared" si="10"/>
        <v>0.54</v>
      </c>
      <c r="K56" s="4">
        <f t="shared" si="11"/>
        <v>67515.12</v>
      </c>
    </row>
    <row r="57" spans="1:11" ht="30" x14ac:dyDescent="0.25">
      <c r="A57" s="44" t="s">
        <v>34</v>
      </c>
      <c r="B57" s="26" t="s">
        <v>153</v>
      </c>
      <c r="C57" s="27" t="s">
        <v>36</v>
      </c>
      <c r="D57" s="28" t="s">
        <v>154</v>
      </c>
      <c r="E57" s="29" t="s">
        <v>155</v>
      </c>
      <c r="F57" s="30" t="s">
        <v>152</v>
      </c>
      <c r="G57" s="1">
        <v>250011</v>
      </c>
      <c r="H57" s="2">
        <v>0.33</v>
      </c>
      <c r="I57" s="3">
        <v>0.25840000000000002</v>
      </c>
      <c r="J57" s="1">
        <f t="shared" si="10"/>
        <v>0.42</v>
      </c>
      <c r="K57" s="4">
        <f t="shared" si="11"/>
        <v>105004.62</v>
      </c>
    </row>
    <row r="58" spans="1:11" x14ac:dyDescent="0.25">
      <c r="A58" s="44" t="s">
        <v>34</v>
      </c>
      <c r="B58" s="26" t="s">
        <v>156</v>
      </c>
      <c r="C58" s="27" t="s">
        <v>11</v>
      </c>
      <c r="D58" s="28" t="s">
        <v>157</v>
      </c>
      <c r="E58" s="29" t="s">
        <v>158</v>
      </c>
      <c r="F58" s="30" t="s">
        <v>159</v>
      </c>
      <c r="G58" s="1">
        <v>124</v>
      </c>
      <c r="H58" s="2">
        <v>1263.96</v>
      </c>
      <c r="I58" s="3">
        <v>0.25840000000000002</v>
      </c>
      <c r="J58" s="1">
        <f t="shared" si="10"/>
        <v>1590.57</v>
      </c>
      <c r="K58" s="4">
        <f t="shared" si="11"/>
        <v>197230.68</v>
      </c>
    </row>
    <row r="59" spans="1:11" ht="30" x14ac:dyDescent="0.25">
      <c r="A59" s="44" t="s">
        <v>34</v>
      </c>
      <c r="B59" s="26" t="s">
        <v>160</v>
      </c>
      <c r="C59" s="27" t="s">
        <v>11</v>
      </c>
      <c r="D59" s="28" t="s">
        <v>161</v>
      </c>
      <c r="E59" s="29" t="s">
        <v>162</v>
      </c>
      <c r="F59" s="30" t="s">
        <v>159</v>
      </c>
      <c r="G59" s="1">
        <v>124</v>
      </c>
      <c r="H59" s="2">
        <v>1355.08</v>
      </c>
      <c r="I59" s="3">
        <v>0.25840000000000002</v>
      </c>
      <c r="J59" s="1">
        <f t="shared" si="10"/>
        <v>1705.23</v>
      </c>
      <c r="K59" s="4">
        <f t="shared" si="11"/>
        <v>211448.52</v>
      </c>
    </row>
    <row r="60" spans="1:11" x14ac:dyDescent="0.25">
      <c r="A60" s="44" t="s">
        <v>31</v>
      </c>
      <c r="B60" s="26" t="s">
        <v>163</v>
      </c>
      <c r="C60" s="27"/>
      <c r="D60" s="28"/>
      <c r="E60" s="29" t="s">
        <v>164</v>
      </c>
      <c r="F60" s="30" t="s">
        <v>71</v>
      </c>
      <c r="G60" s="1">
        <v>0</v>
      </c>
      <c r="H60" s="2"/>
      <c r="I60" s="3" t="s">
        <v>12</v>
      </c>
      <c r="J60" s="1"/>
      <c r="K60" s="15">
        <f>SUM(K61:K62)</f>
        <v>259841.9</v>
      </c>
    </row>
    <row r="61" spans="1:11" x14ac:dyDescent="0.25">
      <c r="A61" s="44" t="s">
        <v>34</v>
      </c>
      <c r="B61" s="26" t="s">
        <v>165</v>
      </c>
      <c r="C61" s="27" t="s">
        <v>11</v>
      </c>
      <c r="D61" s="28" t="s">
        <v>166</v>
      </c>
      <c r="E61" s="29" t="s">
        <v>167</v>
      </c>
      <c r="F61" s="30" t="s">
        <v>168</v>
      </c>
      <c r="G61" s="1">
        <v>20</v>
      </c>
      <c r="H61" s="2">
        <v>5543.66</v>
      </c>
      <c r="I61" s="3">
        <v>0.25840000000000002</v>
      </c>
      <c r="J61" s="1">
        <f t="shared" ref="J61:J62" si="12">ROUND((H61+(H61*I61)),2)</f>
        <v>6976.14</v>
      </c>
      <c r="K61" s="4">
        <f t="shared" ref="K61:K62" si="13">ROUND((G61*J61),2)</f>
        <v>139522.79999999999</v>
      </c>
    </row>
    <row r="62" spans="1:11" x14ac:dyDescent="0.25">
      <c r="A62" s="44" t="s">
        <v>34</v>
      </c>
      <c r="B62" s="26" t="s">
        <v>169</v>
      </c>
      <c r="C62" s="27" t="s">
        <v>11</v>
      </c>
      <c r="D62" s="28" t="s">
        <v>170</v>
      </c>
      <c r="E62" s="29" t="s">
        <v>171</v>
      </c>
      <c r="F62" s="30" t="s">
        <v>168</v>
      </c>
      <c r="G62" s="1">
        <v>10</v>
      </c>
      <c r="H62" s="2">
        <v>9561.2800000000007</v>
      </c>
      <c r="I62" s="3">
        <v>0.25840000000000002</v>
      </c>
      <c r="J62" s="1">
        <f t="shared" si="12"/>
        <v>12031.91</v>
      </c>
      <c r="K62" s="4">
        <f t="shared" si="13"/>
        <v>120319.1</v>
      </c>
    </row>
    <row r="63" spans="1:11" x14ac:dyDescent="0.25">
      <c r="A63" s="44" t="s">
        <v>31</v>
      </c>
      <c r="B63" s="26" t="s">
        <v>172</v>
      </c>
      <c r="C63" s="27"/>
      <c r="D63" s="28"/>
      <c r="E63" s="29" t="s">
        <v>173</v>
      </c>
      <c r="F63" s="30" t="s">
        <v>71</v>
      </c>
      <c r="G63" s="1">
        <v>0</v>
      </c>
      <c r="H63" s="2">
        <v>0</v>
      </c>
      <c r="I63" s="3" t="s">
        <v>12</v>
      </c>
      <c r="J63" s="1"/>
      <c r="K63" s="15">
        <f>SUM(K64:K72)</f>
        <v>2294821.2400000002</v>
      </c>
    </row>
    <row r="64" spans="1:11" ht="45" x14ac:dyDescent="0.25">
      <c r="A64" s="44" t="s">
        <v>34</v>
      </c>
      <c r="B64" s="26" t="s">
        <v>174</v>
      </c>
      <c r="C64" s="27" t="s">
        <v>36</v>
      </c>
      <c r="D64" s="28" t="s">
        <v>175</v>
      </c>
      <c r="E64" s="29" t="s">
        <v>176</v>
      </c>
      <c r="F64" s="30" t="s">
        <v>145</v>
      </c>
      <c r="G64" s="1">
        <v>57</v>
      </c>
      <c r="H64" s="2">
        <v>850</v>
      </c>
      <c r="I64" s="3">
        <v>0.25840000000000002</v>
      </c>
      <c r="J64" s="1">
        <f t="shared" ref="J64:J72" si="14">ROUND((H64+(H64*I64)),2)</f>
        <v>1069.6400000000001</v>
      </c>
      <c r="K64" s="4">
        <f t="shared" ref="K64:K72" si="15">ROUND((G64*J64),2)</f>
        <v>60969.48</v>
      </c>
    </row>
    <row r="65" spans="1:11" ht="45" x14ac:dyDescent="0.25">
      <c r="A65" s="44" t="s">
        <v>34</v>
      </c>
      <c r="B65" s="26" t="s">
        <v>177</v>
      </c>
      <c r="C65" s="27" t="s">
        <v>36</v>
      </c>
      <c r="D65" s="28" t="s">
        <v>178</v>
      </c>
      <c r="E65" s="29" t="s">
        <v>179</v>
      </c>
      <c r="F65" s="30" t="s">
        <v>180</v>
      </c>
      <c r="G65" s="1">
        <v>6650</v>
      </c>
      <c r="H65" s="2">
        <v>72.5</v>
      </c>
      <c r="I65" s="3">
        <v>0.25840000000000002</v>
      </c>
      <c r="J65" s="1">
        <f t="shared" si="14"/>
        <v>91.23</v>
      </c>
      <c r="K65" s="4">
        <f t="shared" si="15"/>
        <v>606679.5</v>
      </c>
    </row>
    <row r="66" spans="1:11" ht="30" x14ac:dyDescent="0.25">
      <c r="A66" s="44" t="s">
        <v>34</v>
      </c>
      <c r="B66" s="26" t="s">
        <v>181</v>
      </c>
      <c r="C66" s="27" t="s">
        <v>56</v>
      </c>
      <c r="D66" s="28" t="s">
        <v>182</v>
      </c>
      <c r="E66" s="29" t="s">
        <v>183</v>
      </c>
      <c r="F66" s="30" t="s">
        <v>59</v>
      </c>
      <c r="G66" s="1">
        <v>1170</v>
      </c>
      <c r="H66" s="2">
        <v>22.37</v>
      </c>
      <c r="I66" s="3">
        <v>0.25840000000000002</v>
      </c>
      <c r="J66" s="1">
        <f t="shared" si="14"/>
        <v>28.15</v>
      </c>
      <c r="K66" s="4">
        <f t="shared" si="15"/>
        <v>32935.5</v>
      </c>
    </row>
    <row r="67" spans="1:11" ht="30" x14ac:dyDescent="0.25">
      <c r="A67" s="44" t="s">
        <v>34</v>
      </c>
      <c r="B67" s="26" t="s">
        <v>184</v>
      </c>
      <c r="C67" s="27" t="s">
        <v>11</v>
      </c>
      <c r="D67" s="28" t="s">
        <v>185</v>
      </c>
      <c r="E67" s="29" t="s">
        <v>186</v>
      </c>
      <c r="F67" s="30" t="s">
        <v>168</v>
      </c>
      <c r="G67" s="1">
        <v>33</v>
      </c>
      <c r="H67" s="2">
        <v>963</v>
      </c>
      <c r="I67" s="3">
        <v>0.25840000000000002</v>
      </c>
      <c r="J67" s="1">
        <f t="shared" si="14"/>
        <v>1211.8399999999999</v>
      </c>
      <c r="K67" s="4">
        <f t="shared" si="15"/>
        <v>39990.720000000001</v>
      </c>
    </row>
    <row r="68" spans="1:11" ht="30" x14ac:dyDescent="0.25">
      <c r="A68" s="44" t="s">
        <v>34</v>
      </c>
      <c r="B68" s="26" t="s">
        <v>187</v>
      </c>
      <c r="C68" s="27" t="s">
        <v>11</v>
      </c>
      <c r="D68" s="28" t="s">
        <v>188</v>
      </c>
      <c r="E68" s="29" t="s">
        <v>189</v>
      </c>
      <c r="F68" s="30" t="s">
        <v>190</v>
      </c>
      <c r="G68" s="1">
        <v>1900</v>
      </c>
      <c r="H68" s="2">
        <v>130</v>
      </c>
      <c r="I68" s="3">
        <v>0.25840000000000002</v>
      </c>
      <c r="J68" s="1">
        <f t="shared" si="14"/>
        <v>163.59</v>
      </c>
      <c r="K68" s="4">
        <f t="shared" si="15"/>
        <v>310821</v>
      </c>
    </row>
    <row r="69" spans="1:11" ht="30" x14ac:dyDescent="0.25">
      <c r="A69" s="44" t="s">
        <v>34</v>
      </c>
      <c r="B69" s="26" t="s">
        <v>191</v>
      </c>
      <c r="C69" s="27" t="s">
        <v>11</v>
      </c>
      <c r="D69" s="28" t="s">
        <v>192</v>
      </c>
      <c r="E69" s="29" t="s">
        <v>193</v>
      </c>
      <c r="F69" s="30" t="s">
        <v>168</v>
      </c>
      <c r="G69" s="1">
        <v>28</v>
      </c>
      <c r="H69" s="2">
        <v>3000</v>
      </c>
      <c r="I69" s="3">
        <v>0.25840000000000002</v>
      </c>
      <c r="J69" s="1">
        <f t="shared" si="14"/>
        <v>3775.2</v>
      </c>
      <c r="K69" s="4">
        <f t="shared" si="15"/>
        <v>105705.60000000001</v>
      </c>
    </row>
    <row r="70" spans="1:11" ht="30" x14ac:dyDescent="0.25">
      <c r="A70" s="44" t="s">
        <v>34</v>
      </c>
      <c r="B70" s="26" t="s">
        <v>194</v>
      </c>
      <c r="C70" s="27" t="s">
        <v>11</v>
      </c>
      <c r="D70" s="28" t="s">
        <v>195</v>
      </c>
      <c r="E70" s="29" t="s">
        <v>196</v>
      </c>
      <c r="F70" s="30" t="s">
        <v>190</v>
      </c>
      <c r="G70" s="1">
        <v>1050</v>
      </c>
      <c r="H70" s="2">
        <v>350</v>
      </c>
      <c r="I70" s="3">
        <v>0.25840000000000002</v>
      </c>
      <c r="J70" s="1">
        <f t="shared" si="14"/>
        <v>440.44</v>
      </c>
      <c r="K70" s="4">
        <f t="shared" si="15"/>
        <v>462462</v>
      </c>
    </row>
    <row r="71" spans="1:11" ht="30" x14ac:dyDescent="0.25">
      <c r="A71" s="44" t="s">
        <v>34</v>
      </c>
      <c r="B71" s="26" t="s">
        <v>197</v>
      </c>
      <c r="C71" s="27" t="s">
        <v>11</v>
      </c>
      <c r="D71" s="28" t="s">
        <v>198</v>
      </c>
      <c r="E71" s="29" t="s">
        <v>199</v>
      </c>
      <c r="F71" s="30" t="s">
        <v>168</v>
      </c>
      <c r="G71" s="1">
        <v>28</v>
      </c>
      <c r="H71" s="2">
        <v>950</v>
      </c>
      <c r="I71" s="3">
        <v>0.25840000000000002</v>
      </c>
      <c r="J71" s="1">
        <f t="shared" si="14"/>
        <v>1195.48</v>
      </c>
      <c r="K71" s="4">
        <f t="shared" si="15"/>
        <v>33473.440000000002</v>
      </c>
    </row>
    <row r="72" spans="1:11" ht="30" x14ac:dyDescent="0.25">
      <c r="A72" s="44" t="s">
        <v>34</v>
      </c>
      <c r="B72" s="26" t="s">
        <v>200</v>
      </c>
      <c r="C72" s="27" t="s">
        <v>11</v>
      </c>
      <c r="D72" s="28" t="s">
        <v>201</v>
      </c>
      <c r="E72" s="29" t="s">
        <v>202</v>
      </c>
      <c r="F72" s="30" t="s">
        <v>190</v>
      </c>
      <c r="G72" s="1">
        <v>850</v>
      </c>
      <c r="H72" s="2">
        <v>600</v>
      </c>
      <c r="I72" s="3">
        <v>0.25840000000000002</v>
      </c>
      <c r="J72" s="1">
        <f t="shared" si="14"/>
        <v>755.04</v>
      </c>
      <c r="K72" s="4">
        <f t="shared" si="15"/>
        <v>641784</v>
      </c>
    </row>
    <row r="73" spans="1:11" ht="30" x14ac:dyDescent="0.25">
      <c r="A73" s="44" t="s">
        <v>28</v>
      </c>
      <c r="B73" s="26" t="s">
        <v>203</v>
      </c>
      <c r="C73" s="27"/>
      <c r="D73" s="28"/>
      <c r="E73" s="29" t="s">
        <v>204</v>
      </c>
      <c r="F73" s="30" t="s">
        <v>71</v>
      </c>
      <c r="G73" s="1">
        <v>0</v>
      </c>
      <c r="H73" s="2">
        <v>0</v>
      </c>
      <c r="I73" s="3" t="s">
        <v>12</v>
      </c>
      <c r="J73" s="1"/>
      <c r="K73" s="4">
        <f>K74+K116+K138</f>
        <v>4938323.6499999994</v>
      </c>
    </row>
    <row r="74" spans="1:11" x14ac:dyDescent="0.25">
      <c r="A74" s="44" t="s">
        <v>31</v>
      </c>
      <c r="B74" s="26" t="s">
        <v>205</v>
      </c>
      <c r="C74" s="27"/>
      <c r="D74" s="28"/>
      <c r="E74" s="29" t="s">
        <v>206</v>
      </c>
      <c r="F74" s="30" t="s">
        <v>71</v>
      </c>
      <c r="G74" s="1">
        <v>0</v>
      </c>
      <c r="H74" s="2">
        <v>0</v>
      </c>
      <c r="I74" s="3" t="s">
        <v>12</v>
      </c>
      <c r="J74" s="1"/>
      <c r="K74" s="15">
        <f>SUM(K75:K115)</f>
        <v>4235197.2899999991</v>
      </c>
    </row>
    <row r="75" spans="1:11" x14ac:dyDescent="0.25">
      <c r="A75" s="44" t="s">
        <v>34</v>
      </c>
      <c r="B75" s="26" t="s">
        <v>207</v>
      </c>
      <c r="C75" s="27" t="s">
        <v>36</v>
      </c>
      <c r="D75" s="28" t="s">
        <v>208</v>
      </c>
      <c r="E75" s="29" t="s">
        <v>209</v>
      </c>
      <c r="F75" s="30" t="s">
        <v>145</v>
      </c>
      <c r="G75" s="1">
        <v>14</v>
      </c>
      <c r="H75" s="2">
        <v>3353.73</v>
      </c>
      <c r="I75" s="3">
        <v>0.25840000000000002</v>
      </c>
      <c r="J75" s="1">
        <f t="shared" ref="J75:J115" si="16">ROUND((H75+(H75*I75)),2)</f>
        <v>4220.33</v>
      </c>
      <c r="K75" s="4">
        <f t="shared" ref="K75:K115" si="17">ROUND((G75*J75),2)</f>
        <v>59084.62</v>
      </c>
    </row>
    <row r="76" spans="1:11" ht="30" x14ac:dyDescent="0.25">
      <c r="A76" s="44" t="s">
        <v>34</v>
      </c>
      <c r="B76" s="26" t="s">
        <v>210</v>
      </c>
      <c r="C76" s="27" t="s">
        <v>36</v>
      </c>
      <c r="D76" s="28" t="s">
        <v>211</v>
      </c>
      <c r="E76" s="29" t="s">
        <v>212</v>
      </c>
      <c r="F76" s="30" t="s">
        <v>145</v>
      </c>
      <c r="G76" s="1">
        <v>12</v>
      </c>
      <c r="H76" s="2">
        <v>6707.46</v>
      </c>
      <c r="I76" s="3">
        <v>0.25840000000000002</v>
      </c>
      <c r="J76" s="1">
        <f t="shared" si="16"/>
        <v>8440.67</v>
      </c>
      <c r="K76" s="4">
        <f t="shared" si="17"/>
        <v>101288.04</v>
      </c>
    </row>
    <row r="77" spans="1:11" ht="30" x14ac:dyDescent="0.25">
      <c r="A77" s="44" t="s">
        <v>34</v>
      </c>
      <c r="B77" s="26" t="s">
        <v>213</v>
      </c>
      <c r="C77" s="27" t="s">
        <v>36</v>
      </c>
      <c r="D77" s="28" t="s">
        <v>214</v>
      </c>
      <c r="E77" s="29" t="s">
        <v>215</v>
      </c>
      <c r="F77" s="30" t="s">
        <v>145</v>
      </c>
      <c r="G77" s="1">
        <v>8</v>
      </c>
      <c r="H77" s="2">
        <v>10059.39</v>
      </c>
      <c r="I77" s="3">
        <v>0.25840000000000002</v>
      </c>
      <c r="J77" s="1">
        <f t="shared" si="16"/>
        <v>12658.74</v>
      </c>
      <c r="K77" s="4">
        <f t="shared" si="17"/>
        <v>101269.92</v>
      </c>
    </row>
    <row r="78" spans="1:11" x14ac:dyDescent="0.25">
      <c r="A78" s="44" t="s">
        <v>34</v>
      </c>
      <c r="B78" s="26" t="s">
        <v>216</v>
      </c>
      <c r="C78" s="27" t="s">
        <v>36</v>
      </c>
      <c r="D78" s="28" t="s">
        <v>217</v>
      </c>
      <c r="E78" s="29" t="s">
        <v>218</v>
      </c>
      <c r="F78" s="30" t="s">
        <v>145</v>
      </c>
      <c r="G78" s="1">
        <v>8</v>
      </c>
      <c r="H78" s="2">
        <v>11518.31</v>
      </c>
      <c r="I78" s="3">
        <v>0.25840000000000002</v>
      </c>
      <c r="J78" s="1">
        <f t="shared" si="16"/>
        <v>14494.64</v>
      </c>
      <c r="K78" s="4">
        <f t="shared" si="17"/>
        <v>115957.12</v>
      </c>
    </row>
    <row r="79" spans="1:11" ht="30" x14ac:dyDescent="0.25">
      <c r="A79" s="44" t="s">
        <v>34</v>
      </c>
      <c r="B79" s="26" t="s">
        <v>219</v>
      </c>
      <c r="C79" s="27" t="s">
        <v>36</v>
      </c>
      <c r="D79" s="28" t="s">
        <v>220</v>
      </c>
      <c r="E79" s="29" t="s">
        <v>221</v>
      </c>
      <c r="F79" s="30" t="s">
        <v>145</v>
      </c>
      <c r="G79" s="1">
        <v>10</v>
      </c>
      <c r="H79" s="2">
        <v>2282.2399999999998</v>
      </c>
      <c r="I79" s="3">
        <v>0.25840000000000002</v>
      </c>
      <c r="J79" s="1">
        <f t="shared" si="16"/>
        <v>2871.97</v>
      </c>
      <c r="K79" s="4">
        <f t="shared" si="17"/>
        <v>28719.7</v>
      </c>
    </row>
    <row r="80" spans="1:11" ht="45" x14ac:dyDescent="0.25">
      <c r="A80" s="44" t="s">
        <v>34</v>
      </c>
      <c r="B80" s="26" t="s">
        <v>222</v>
      </c>
      <c r="C80" s="27" t="s">
        <v>36</v>
      </c>
      <c r="D80" s="28" t="s">
        <v>223</v>
      </c>
      <c r="E80" s="29" t="s">
        <v>224</v>
      </c>
      <c r="F80" s="30" t="s">
        <v>145</v>
      </c>
      <c r="G80" s="1">
        <v>7</v>
      </c>
      <c r="H80" s="2">
        <v>3543.05</v>
      </c>
      <c r="I80" s="3">
        <v>0.25840000000000002</v>
      </c>
      <c r="J80" s="1">
        <f t="shared" si="16"/>
        <v>4458.57</v>
      </c>
      <c r="K80" s="4">
        <f t="shared" si="17"/>
        <v>31209.99</v>
      </c>
    </row>
    <row r="81" spans="1:11" ht="30" x14ac:dyDescent="0.25">
      <c r="A81" s="44" t="s">
        <v>34</v>
      </c>
      <c r="B81" s="26" t="s">
        <v>225</v>
      </c>
      <c r="C81" s="27" t="s">
        <v>36</v>
      </c>
      <c r="D81" s="28" t="s">
        <v>226</v>
      </c>
      <c r="E81" s="29" t="s">
        <v>227</v>
      </c>
      <c r="F81" s="30" t="s">
        <v>145</v>
      </c>
      <c r="G81" s="1">
        <v>7</v>
      </c>
      <c r="H81" s="2">
        <v>7071.63</v>
      </c>
      <c r="I81" s="3">
        <v>0.25840000000000002</v>
      </c>
      <c r="J81" s="1">
        <f t="shared" si="16"/>
        <v>8898.94</v>
      </c>
      <c r="K81" s="4">
        <f t="shared" si="17"/>
        <v>62292.58</v>
      </c>
    </row>
    <row r="82" spans="1:11" ht="30" x14ac:dyDescent="0.25">
      <c r="A82" s="44" t="s">
        <v>34</v>
      </c>
      <c r="B82" s="26" t="s">
        <v>228</v>
      </c>
      <c r="C82" s="27" t="s">
        <v>36</v>
      </c>
      <c r="D82" s="28" t="s">
        <v>229</v>
      </c>
      <c r="E82" s="29" t="s">
        <v>230</v>
      </c>
      <c r="F82" s="30" t="s">
        <v>145</v>
      </c>
      <c r="G82" s="1">
        <v>7</v>
      </c>
      <c r="H82" s="2">
        <v>9286.6299999999992</v>
      </c>
      <c r="I82" s="3">
        <v>0.25840000000000002</v>
      </c>
      <c r="J82" s="1">
        <f t="shared" si="16"/>
        <v>11686.3</v>
      </c>
      <c r="K82" s="4">
        <f t="shared" si="17"/>
        <v>81804.100000000006</v>
      </c>
    </row>
    <row r="83" spans="1:11" x14ac:dyDescent="0.25">
      <c r="A83" s="44" t="s">
        <v>34</v>
      </c>
      <c r="B83" s="26" t="s">
        <v>231</v>
      </c>
      <c r="C83" s="27" t="s">
        <v>36</v>
      </c>
      <c r="D83" s="28" t="s">
        <v>232</v>
      </c>
      <c r="E83" s="29" t="s">
        <v>233</v>
      </c>
      <c r="F83" s="30" t="s">
        <v>234</v>
      </c>
      <c r="G83" s="1">
        <v>95</v>
      </c>
      <c r="H83" s="2">
        <v>1889.35</v>
      </c>
      <c r="I83" s="3">
        <v>0.25840000000000002</v>
      </c>
      <c r="J83" s="1">
        <f t="shared" si="16"/>
        <v>2377.56</v>
      </c>
      <c r="K83" s="4">
        <f t="shared" si="17"/>
        <v>225868.2</v>
      </c>
    </row>
    <row r="84" spans="1:11" x14ac:dyDescent="0.25">
      <c r="A84" s="44" t="s">
        <v>34</v>
      </c>
      <c r="B84" s="26" t="s">
        <v>235</v>
      </c>
      <c r="C84" s="27" t="s">
        <v>36</v>
      </c>
      <c r="D84" s="28" t="s">
        <v>236</v>
      </c>
      <c r="E84" s="29" t="s">
        <v>237</v>
      </c>
      <c r="F84" s="30" t="s">
        <v>234</v>
      </c>
      <c r="G84" s="1">
        <v>70</v>
      </c>
      <c r="H84" s="2">
        <v>1111.46</v>
      </c>
      <c r="I84" s="3">
        <v>0.25840000000000002</v>
      </c>
      <c r="J84" s="1">
        <f t="shared" si="16"/>
        <v>1398.66</v>
      </c>
      <c r="K84" s="4">
        <f t="shared" si="17"/>
        <v>97906.2</v>
      </c>
    </row>
    <row r="85" spans="1:11" x14ac:dyDescent="0.25">
      <c r="A85" s="44" t="s">
        <v>34</v>
      </c>
      <c r="B85" s="26" t="s">
        <v>238</v>
      </c>
      <c r="C85" s="27" t="s">
        <v>36</v>
      </c>
      <c r="D85" s="28" t="s">
        <v>239</v>
      </c>
      <c r="E85" s="29" t="s">
        <v>240</v>
      </c>
      <c r="F85" s="30" t="s">
        <v>234</v>
      </c>
      <c r="G85" s="1">
        <v>65</v>
      </c>
      <c r="H85" s="2">
        <v>602.05999999999995</v>
      </c>
      <c r="I85" s="3">
        <v>0.25840000000000002</v>
      </c>
      <c r="J85" s="1">
        <f t="shared" si="16"/>
        <v>757.63</v>
      </c>
      <c r="K85" s="4">
        <f t="shared" si="17"/>
        <v>49245.95</v>
      </c>
    </row>
    <row r="86" spans="1:11" x14ac:dyDescent="0.25">
      <c r="A86" s="44" t="s">
        <v>34</v>
      </c>
      <c r="B86" s="26" t="s">
        <v>241</v>
      </c>
      <c r="C86" s="27" t="s">
        <v>36</v>
      </c>
      <c r="D86" s="28" t="s">
        <v>242</v>
      </c>
      <c r="E86" s="29" t="s">
        <v>243</v>
      </c>
      <c r="F86" s="30" t="s">
        <v>234</v>
      </c>
      <c r="G86" s="1">
        <v>70</v>
      </c>
      <c r="H86" s="2">
        <v>1230.94</v>
      </c>
      <c r="I86" s="3">
        <v>0.25840000000000002</v>
      </c>
      <c r="J86" s="1">
        <f t="shared" si="16"/>
        <v>1549.01</v>
      </c>
      <c r="K86" s="4">
        <f t="shared" si="17"/>
        <v>108430.7</v>
      </c>
    </row>
    <row r="87" spans="1:11" x14ac:dyDescent="0.25">
      <c r="A87" s="44" t="s">
        <v>34</v>
      </c>
      <c r="B87" s="26" t="s">
        <v>244</v>
      </c>
      <c r="C87" s="27" t="s">
        <v>36</v>
      </c>
      <c r="D87" s="28" t="s">
        <v>245</v>
      </c>
      <c r="E87" s="29" t="s">
        <v>246</v>
      </c>
      <c r="F87" s="30" t="s">
        <v>234</v>
      </c>
      <c r="G87" s="1">
        <v>63</v>
      </c>
      <c r="H87" s="2">
        <v>1477.29</v>
      </c>
      <c r="I87" s="3">
        <v>0.25840000000000002</v>
      </c>
      <c r="J87" s="1">
        <f t="shared" si="16"/>
        <v>1859.02</v>
      </c>
      <c r="K87" s="4">
        <f t="shared" si="17"/>
        <v>117118.26</v>
      </c>
    </row>
    <row r="88" spans="1:11" ht="30" x14ac:dyDescent="0.25">
      <c r="A88" s="44" t="s">
        <v>34</v>
      </c>
      <c r="B88" s="26" t="s">
        <v>247</v>
      </c>
      <c r="C88" s="27" t="s">
        <v>11</v>
      </c>
      <c r="D88" s="28" t="s">
        <v>248</v>
      </c>
      <c r="E88" s="29" t="s">
        <v>249</v>
      </c>
      <c r="F88" s="30" t="s">
        <v>250</v>
      </c>
      <c r="G88" s="1">
        <v>22</v>
      </c>
      <c r="H88" s="2">
        <v>1437.94</v>
      </c>
      <c r="I88" s="3">
        <v>0.25840000000000002</v>
      </c>
      <c r="J88" s="1">
        <f t="shared" si="16"/>
        <v>1809.5</v>
      </c>
      <c r="K88" s="4">
        <f t="shared" si="17"/>
        <v>39809</v>
      </c>
    </row>
    <row r="89" spans="1:11" x14ac:dyDescent="0.25">
      <c r="A89" s="44" t="s">
        <v>34</v>
      </c>
      <c r="B89" s="26" t="s">
        <v>251</v>
      </c>
      <c r="C89" s="27" t="s">
        <v>36</v>
      </c>
      <c r="D89" s="28" t="s">
        <v>252</v>
      </c>
      <c r="E89" s="29" t="s">
        <v>253</v>
      </c>
      <c r="F89" s="30" t="s">
        <v>234</v>
      </c>
      <c r="G89" s="1">
        <v>90</v>
      </c>
      <c r="H89" s="2">
        <v>1528.35</v>
      </c>
      <c r="I89" s="3">
        <v>0.25840000000000002</v>
      </c>
      <c r="J89" s="1">
        <f t="shared" si="16"/>
        <v>1923.28</v>
      </c>
      <c r="K89" s="4">
        <f t="shared" si="17"/>
        <v>173095.2</v>
      </c>
    </row>
    <row r="90" spans="1:11" x14ac:dyDescent="0.25">
      <c r="A90" s="44" t="s">
        <v>34</v>
      </c>
      <c r="B90" s="26" t="s">
        <v>254</v>
      </c>
      <c r="C90" s="27" t="s">
        <v>36</v>
      </c>
      <c r="D90" s="28" t="s">
        <v>255</v>
      </c>
      <c r="E90" s="29" t="s">
        <v>256</v>
      </c>
      <c r="F90" s="30" t="s">
        <v>234</v>
      </c>
      <c r="G90" s="1">
        <v>115</v>
      </c>
      <c r="H90" s="2">
        <v>1768.4</v>
      </c>
      <c r="I90" s="3">
        <v>0.25840000000000002</v>
      </c>
      <c r="J90" s="1">
        <f t="shared" si="16"/>
        <v>2225.35</v>
      </c>
      <c r="K90" s="4">
        <f t="shared" si="17"/>
        <v>255915.25</v>
      </c>
    </row>
    <row r="91" spans="1:11" ht="60" x14ac:dyDescent="0.25">
      <c r="A91" s="44" t="s">
        <v>34</v>
      </c>
      <c r="B91" s="26" t="s">
        <v>257</v>
      </c>
      <c r="C91" s="27" t="s">
        <v>36</v>
      </c>
      <c r="D91" s="28" t="s">
        <v>258</v>
      </c>
      <c r="E91" s="29" t="s">
        <v>259</v>
      </c>
      <c r="F91" s="30" t="s">
        <v>234</v>
      </c>
      <c r="G91" s="1">
        <v>74</v>
      </c>
      <c r="H91" s="2">
        <v>967.79</v>
      </c>
      <c r="I91" s="3">
        <v>0.25840000000000002</v>
      </c>
      <c r="J91" s="1">
        <f t="shared" si="16"/>
        <v>1217.8699999999999</v>
      </c>
      <c r="K91" s="4">
        <f t="shared" si="17"/>
        <v>90122.38</v>
      </c>
    </row>
    <row r="92" spans="1:11" x14ac:dyDescent="0.25">
      <c r="A92" s="44" t="s">
        <v>34</v>
      </c>
      <c r="B92" s="26" t="s">
        <v>260</v>
      </c>
      <c r="C92" s="27" t="s">
        <v>36</v>
      </c>
      <c r="D92" s="28" t="s">
        <v>261</v>
      </c>
      <c r="E92" s="29" t="s">
        <v>262</v>
      </c>
      <c r="F92" s="30" t="s">
        <v>234</v>
      </c>
      <c r="G92" s="1">
        <v>115</v>
      </c>
      <c r="H92" s="2">
        <v>2221.52</v>
      </c>
      <c r="I92" s="3">
        <v>0.25840000000000002</v>
      </c>
      <c r="J92" s="1">
        <f t="shared" si="16"/>
        <v>2795.56</v>
      </c>
      <c r="K92" s="4">
        <f t="shared" si="17"/>
        <v>321489.40000000002</v>
      </c>
    </row>
    <row r="93" spans="1:11" ht="30" x14ac:dyDescent="0.25">
      <c r="A93" s="44" t="s">
        <v>34</v>
      </c>
      <c r="B93" s="26" t="s">
        <v>263</v>
      </c>
      <c r="C93" s="27" t="s">
        <v>36</v>
      </c>
      <c r="D93" s="28" t="s">
        <v>264</v>
      </c>
      <c r="E93" s="29" t="s">
        <v>265</v>
      </c>
      <c r="F93" s="30" t="s">
        <v>234</v>
      </c>
      <c r="G93" s="1">
        <v>105</v>
      </c>
      <c r="H93" s="2">
        <v>1700.46</v>
      </c>
      <c r="I93" s="3">
        <v>0.25840000000000002</v>
      </c>
      <c r="J93" s="1">
        <f t="shared" si="16"/>
        <v>2139.86</v>
      </c>
      <c r="K93" s="4">
        <f t="shared" si="17"/>
        <v>224685.3</v>
      </c>
    </row>
    <row r="94" spans="1:11" ht="30" x14ac:dyDescent="0.25">
      <c r="A94" s="44" t="s">
        <v>34</v>
      </c>
      <c r="B94" s="26" t="s">
        <v>266</v>
      </c>
      <c r="C94" s="27" t="s">
        <v>36</v>
      </c>
      <c r="D94" s="28" t="s">
        <v>267</v>
      </c>
      <c r="E94" s="29" t="s">
        <v>268</v>
      </c>
      <c r="F94" s="30" t="s">
        <v>234</v>
      </c>
      <c r="G94" s="1">
        <v>154</v>
      </c>
      <c r="H94" s="2">
        <v>1486.7</v>
      </c>
      <c r="I94" s="3">
        <v>0.25840000000000002</v>
      </c>
      <c r="J94" s="1">
        <f t="shared" si="16"/>
        <v>1870.86</v>
      </c>
      <c r="K94" s="4">
        <f t="shared" si="17"/>
        <v>288112.44</v>
      </c>
    </row>
    <row r="95" spans="1:11" x14ac:dyDescent="0.25">
      <c r="A95" s="44" t="s">
        <v>34</v>
      </c>
      <c r="B95" s="26" t="s">
        <v>269</v>
      </c>
      <c r="C95" s="27" t="s">
        <v>36</v>
      </c>
      <c r="D95" s="28" t="s">
        <v>270</v>
      </c>
      <c r="E95" s="29" t="s">
        <v>271</v>
      </c>
      <c r="F95" s="30" t="s">
        <v>234</v>
      </c>
      <c r="G95" s="1">
        <v>67</v>
      </c>
      <c r="H95" s="2">
        <v>1204.6099999999999</v>
      </c>
      <c r="I95" s="3">
        <v>0.25840000000000002</v>
      </c>
      <c r="J95" s="1">
        <f t="shared" si="16"/>
        <v>1515.88</v>
      </c>
      <c r="K95" s="4">
        <f t="shared" si="17"/>
        <v>101563.96</v>
      </c>
    </row>
    <row r="96" spans="1:11" x14ac:dyDescent="0.25">
      <c r="A96" s="44" t="s">
        <v>34</v>
      </c>
      <c r="B96" s="26" t="s">
        <v>272</v>
      </c>
      <c r="C96" s="27" t="s">
        <v>36</v>
      </c>
      <c r="D96" s="28" t="s">
        <v>273</v>
      </c>
      <c r="E96" s="29" t="s">
        <v>274</v>
      </c>
      <c r="F96" s="30" t="s">
        <v>234</v>
      </c>
      <c r="G96" s="1">
        <v>99</v>
      </c>
      <c r="H96" s="2">
        <v>1285.1199999999999</v>
      </c>
      <c r="I96" s="3">
        <v>0.25840000000000002</v>
      </c>
      <c r="J96" s="1">
        <f t="shared" si="16"/>
        <v>1617.2</v>
      </c>
      <c r="K96" s="4">
        <f t="shared" si="17"/>
        <v>160102.79999999999</v>
      </c>
    </row>
    <row r="97" spans="1:11" x14ac:dyDescent="0.25">
      <c r="A97" s="44" t="s">
        <v>34</v>
      </c>
      <c r="B97" s="26" t="s">
        <v>275</v>
      </c>
      <c r="C97" s="27" t="s">
        <v>36</v>
      </c>
      <c r="D97" s="28" t="s">
        <v>276</v>
      </c>
      <c r="E97" s="29" t="s">
        <v>277</v>
      </c>
      <c r="F97" s="30" t="s">
        <v>234</v>
      </c>
      <c r="G97" s="1">
        <v>72</v>
      </c>
      <c r="H97" s="2">
        <v>1632.52</v>
      </c>
      <c r="I97" s="3">
        <v>0.25840000000000002</v>
      </c>
      <c r="J97" s="1">
        <f t="shared" si="16"/>
        <v>2054.36</v>
      </c>
      <c r="K97" s="4">
        <f t="shared" si="17"/>
        <v>147913.92000000001</v>
      </c>
    </row>
    <row r="98" spans="1:11" ht="30" x14ac:dyDescent="0.25">
      <c r="A98" s="44" t="s">
        <v>34</v>
      </c>
      <c r="B98" s="26" t="s">
        <v>278</v>
      </c>
      <c r="C98" s="27" t="s">
        <v>36</v>
      </c>
      <c r="D98" s="28" t="s">
        <v>279</v>
      </c>
      <c r="E98" s="29" t="s">
        <v>280</v>
      </c>
      <c r="F98" s="30" t="s">
        <v>234</v>
      </c>
      <c r="G98" s="1">
        <v>89</v>
      </c>
      <c r="H98" s="2">
        <v>1768.4</v>
      </c>
      <c r="I98" s="3">
        <v>0.25840000000000002</v>
      </c>
      <c r="J98" s="1">
        <f t="shared" si="16"/>
        <v>2225.35</v>
      </c>
      <c r="K98" s="4">
        <f t="shared" si="17"/>
        <v>198056.15</v>
      </c>
    </row>
    <row r="99" spans="1:11" ht="30" x14ac:dyDescent="0.25">
      <c r="A99" s="44" t="s">
        <v>34</v>
      </c>
      <c r="B99" s="26" t="s">
        <v>281</v>
      </c>
      <c r="C99" s="27" t="s">
        <v>36</v>
      </c>
      <c r="D99" s="28" t="s">
        <v>282</v>
      </c>
      <c r="E99" s="29" t="s">
        <v>283</v>
      </c>
      <c r="F99" s="30" t="s">
        <v>234</v>
      </c>
      <c r="G99" s="1">
        <v>55</v>
      </c>
      <c r="H99" s="2">
        <v>716.26</v>
      </c>
      <c r="I99" s="3">
        <v>0.25840000000000002</v>
      </c>
      <c r="J99" s="1">
        <f t="shared" si="16"/>
        <v>901.34</v>
      </c>
      <c r="K99" s="4">
        <f t="shared" si="17"/>
        <v>49573.7</v>
      </c>
    </row>
    <row r="100" spans="1:11" ht="30" x14ac:dyDescent="0.25">
      <c r="A100" s="44" t="s">
        <v>34</v>
      </c>
      <c r="B100" s="26" t="s">
        <v>284</v>
      </c>
      <c r="C100" s="27" t="s">
        <v>36</v>
      </c>
      <c r="D100" s="28" t="s">
        <v>285</v>
      </c>
      <c r="E100" s="29" t="s">
        <v>286</v>
      </c>
      <c r="F100" s="30" t="s">
        <v>234</v>
      </c>
      <c r="G100" s="1">
        <v>45</v>
      </c>
      <c r="H100" s="2">
        <v>651.39</v>
      </c>
      <c r="I100" s="3">
        <v>0.25840000000000002</v>
      </c>
      <c r="J100" s="1">
        <f t="shared" si="16"/>
        <v>819.71</v>
      </c>
      <c r="K100" s="4">
        <f t="shared" si="17"/>
        <v>36886.949999999997</v>
      </c>
    </row>
    <row r="101" spans="1:11" ht="30" x14ac:dyDescent="0.25">
      <c r="A101" s="44" t="s">
        <v>34</v>
      </c>
      <c r="B101" s="26" t="s">
        <v>287</v>
      </c>
      <c r="C101" s="27" t="s">
        <v>36</v>
      </c>
      <c r="D101" s="28" t="s">
        <v>288</v>
      </c>
      <c r="E101" s="29" t="s">
        <v>289</v>
      </c>
      <c r="F101" s="30" t="s">
        <v>234</v>
      </c>
      <c r="G101" s="1">
        <v>40</v>
      </c>
      <c r="H101" s="2">
        <v>575.70000000000005</v>
      </c>
      <c r="I101" s="3">
        <v>0.25840000000000002</v>
      </c>
      <c r="J101" s="1">
        <f t="shared" si="16"/>
        <v>724.46</v>
      </c>
      <c r="K101" s="4">
        <f t="shared" si="17"/>
        <v>28978.400000000001</v>
      </c>
    </row>
    <row r="102" spans="1:11" x14ac:dyDescent="0.25">
      <c r="A102" s="44" t="s">
        <v>34</v>
      </c>
      <c r="B102" s="26" t="s">
        <v>290</v>
      </c>
      <c r="C102" s="27" t="s">
        <v>36</v>
      </c>
      <c r="D102" s="28" t="s">
        <v>291</v>
      </c>
      <c r="E102" s="29" t="s">
        <v>292</v>
      </c>
      <c r="F102" s="30" t="s">
        <v>234</v>
      </c>
      <c r="G102" s="1">
        <v>92</v>
      </c>
      <c r="H102" s="2">
        <v>707.26</v>
      </c>
      <c r="I102" s="3">
        <v>0.25840000000000002</v>
      </c>
      <c r="J102" s="1">
        <f t="shared" si="16"/>
        <v>890.02</v>
      </c>
      <c r="K102" s="4">
        <f t="shared" si="17"/>
        <v>81881.84</v>
      </c>
    </row>
    <row r="103" spans="1:11" x14ac:dyDescent="0.25">
      <c r="A103" s="44" t="s">
        <v>34</v>
      </c>
      <c r="B103" s="26" t="s">
        <v>293</v>
      </c>
      <c r="C103" s="27" t="s">
        <v>36</v>
      </c>
      <c r="D103" s="28" t="s">
        <v>294</v>
      </c>
      <c r="E103" s="29" t="s">
        <v>295</v>
      </c>
      <c r="F103" s="30" t="s">
        <v>234</v>
      </c>
      <c r="G103" s="1">
        <v>63</v>
      </c>
      <c r="H103" s="2">
        <v>1655.39</v>
      </c>
      <c r="I103" s="3">
        <v>0.25840000000000002</v>
      </c>
      <c r="J103" s="1">
        <f t="shared" si="16"/>
        <v>2083.14</v>
      </c>
      <c r="K103" s="4">
        <f t="shared" si="17"/>
        <v>131237.82</v>
      </c>
    </row>
    <row r="104" spans="1:11" x14ac:dyDescent="0.25">
      <c r="A104" s="44" t="s">
        <v>34</v>
      </c>
      <c r="B104" s="26" t="s">
        <v>296</v>
      </c>
      <c r="C104" s="27" t="s">
        <v>36</v>
      </c>
      <c r="D104" s="28" t="s">
        <v>297</v>
      </c>
      <c r="E104" s="29" t="s">
        <v>298</v>
      </c>
      <c r="F104" s="30" t="s">
        <v>234</v>
      </c>
      <c r="G104" s="1">
        <v>71</v>
      </c>
      <c r="H104" s="2">
        <v>1304.05</v>
      </c>
      <c r="I104" s="3">
        <v>0.25840000000000002</v>
      </c>
      <c r="J104" s="1">
        <f t="shared" si="16"/>
        <v>1641.02</v>
      </c>
      <c r="K104" s="4">
        <f t="shared" si="17"/>
        <v>116512.42</v>
      </c>
    </row>
    <row r="105" spans="1:11" x14ac:dyDescent="0.25">
      <c r="A105" s="44" t="s">
        <v>34</v>
      </c>
      <c r="B105" s="26" t="s">
        <v>299</v>
      </c>
      <c r="C105" s="27" t="s">
        <v>36</v>
      </c>
      <c r="D105" s="28" t="s">
        <v>300</v>
      </c>
      <c r="E105" s="29" t="s">
        <v>301</v>
      </c>
      <c r="F105" s="30" t="s">
        <v>234</v>
      </c>
      <c r="G105" s="1">
        <v>22</v>
      </c>
      <c r="H105" s="2">
        <v>1401.37</v>
      </c>
      <c r="I105" s="3">
        <v>0.25840000000000002</v>
      </c>
      <c r="J105" s="1">
        <f t="shared" si="16"/>
        <v>1763.48</v>
      </c>
      <c r="K105" s="4">
        <f t="shared" si="17"/>
        <v>38796.559999999998</v>
      </c>
    </row>
    <row r="106" spans="1:11" x14ac:dyDescent="0.25">
      <c r="A106" s="44" t="s">
        <v>34</v>
      </c>
      <c r="B106" s="26" t="s">
        <v>302</v>
      </c>
      <c r="C106" s="27" t="s">
        <v>36</v>
      </c>
      <c r="D106" s="28" t="s">
        <v>303</v>
      </c>
      <c r="E106" s="29" t="s">
        <v>304</v>
      </c>
      <c r="F106" s="30" t="s">
        <v>234</v>
      </c>
      <c r="G106" s="1">
        <v>19</v>
      </c>
      <c r="H106" s="2">
        <v>1212.05</v>
      </c>
      <c r="I106" s="3">
        <v>0.25840000000000002</v>
      </c>
      <c r="J106" s="1">
        <f t="shared" si="16"/>
        <v>1525.24</v>
      </c>
      <c r="K106" s="4">
        <f t="shared" si="17"/>
        <v>28979.56</v>
      </c>
    </row>
    <row r="107" spans="1:11" ht="30" x14ac:dyDescent="0.25">
      <c r="A107" s="44" t="s">
        <v>34</v>
      </c>
      <c r="B107" s="26" t="s">
        <v>305</v>
      </c>
      <c r="C107" s="27" t="s">
        <v>36</v>
      </c>
      <c r="D107" s="28" t="s">
        <v>306</v>
      </c>
      <c r="E107" s="29" t="s">
        <v>307</v>
      </c>
      <c r="F107" s="30" t="s">
        <v>152</v>
      </c>
      <c r="G107" s="1">
        <v>9300</v>
      </c>
      <c r="H107" s="2">
        <v>2.39</v>
      </c>
      <c r="I107" s="3">
        <v>0.25840000000000002</v>
      </c>
      <c r="J107" s="1">
        <f t="shared" si="16"/>
        <v>3.01</v>
      </c>
      <c r="K107" s="4">
        <f t="shared" si="17"/>
        <v>27993</v>
      </c>
    </row>
    <row r="108" spans="1:11" ht="30" x14ac:dyDescent="0.25">
      <c r="A108" s="44" t="s">
        <v>34</v>
      </c>
      <c r="B108" s="26" t="s">
        <v>308</v>
      </c>
      <c r="C108" s="27" t="s">
        <v>36</v>
      </c>
      <c r="D108" s="28" t="s">
        <v>309</v>
      </c>
      <c r="E108" s="29" t="s">
        <v>310</v>
      </c>
      <c r="F108" s="30" t="s">
        <v>152</v>
      </c>
      <c r="G108" s="1">
        <v>25000</v>
      </c>
      <c r="H108" s="2">
        <v>2.1</v>
      </c>
      <c r="I108" s="3">
        <v>0.25840000000000002</v>
      </c>
      <c r="J108" s="1">
        <f t="shared" si="16"/>
        <v>2.64</v>
      </c>
      <c r="K108" s="4">
        <f t="shared" si="17"/>
        <v>66000</v>
      </c>
    </row>
    <row r="109" spans="1:11" x14ac:dyDescent="0.25">
      <c r="A109" s="44" t="s">
        <v>34</v>
      </c>
      <c r="B109" s="26" t="s">
        <v>311</v>
      </c>
      <c r="C109" s="27" t="s">
        <v>36</v>
      </c>
      <c r="D109" s="28" t="s">
        <v>312</v>
      </c>
      <c r="E109" s="29" t="s">
        <v>313</v>
      </c>
      <c r="F109" s="30" t="s">
        <v>145</v>
      </c>
      <c r="G109" s="1">
        <v>35</v>
      </c>
      <c r="H109" s="2">
        <v>1498.81</v>
      </c>
      <c r="I109" s="3">
        <v>0.25840000000000002</v>
      </c>
      <c r="J109" s="1">
        <f t="shared" si="16"/>
        <v>1886.1</v>
      </c>
      <c r="K109" s="4">
        <f t="shared" si="17"/>
        <v>66013.5</v>
      </c>
    </row>
    <row r="110" spans="1:11" x14ac:dyDescent="0.25">
      <c r="A110" s="44" t="s">
        <v>34</v>
      </c>
      <c r="B110" s="26" t="s">
        <v>314</v>
      </c>
      <c r="C110" s="27" t="s">
        <v>36</v>
      </c>
      <c r="D110" s="28" t="s">
        <v>315</v>
      </c>
      <c r="E110" s="29" t="s">
        <v>316</v>
      </c>
      <c r="F110" s="30" t="s">
        <v>234</v>
      </c>
      <c r="G110" s="1">
        <v>50</v>
      </c>
      <c r="H110" s="2">
        <v>965.45</v>
      </c>
      <c r="I110" s="3">
        <v>0.25840000000000002</v>
      </c>
      <c r="J110" s="1">
        <f t="shared" si="16"/>
        <v>1214.92</v>
      </c>
      <c r="K110" s="4">
        <f t="shared" si="17"/>
        <v>60746</v>
      </c>
    </row>
    <row r="111" spans="1:11" x14ac:dyDescent="0.25">
      <c r="A111" s="44" t="s">
        <v>34</v>
      </c>
      <c r="B111" s="26" t="s">
        <v>317</v>
      </c>
      <c r="C111" s="27" t="s">
        <v>36</v>
      </c>
      <c r="D111" s="28" t="s">
        <v>318</v>
      </c>
      <c r="E111" s="29" t="s">
        <v>319</v>
      </c>
      <c r="F111" s="30" t="s">
        <v>234</v>
      </c>
      <c r="G111" s="1">
        <v>45</v>
      </c>
      <c r="H111" s="2">
        <v>921.03</v>
      </c>
      <c r="I111" s="3">
        <v>0.25840000000000002</v>
      </c>
      <c r="J111" s="1">
        <f t="shared" si="16"/>
        <v>1159.02</v>
      </c>
      <c r="K111" s="4">
        <f t="shared" si="17"/>
        <v>52155.9</v>
      </c>
    </row>
    <row r="112" spans="1:11" x14ac:dyDescent="0.25">
      <c r="A112" s="44" t="s">
        <v>34</v>
      </c>
      <c r="B112" s="26" t="s">
        <v>320</v>
      </c>
      <c r="C112" s="27" t="s">
        <v>36</v>
      </c>
      <c r="D112" s="28" t="s">
        <v>321</v>
      </c>
      <c r="E112" s="29" t="s">
        <v>322</v>
      </c>
      <c r="F112" s="30" t="s">
        <v>234</v>
      </c>
      <c r="G112" s="1">
        <v>76</v>
      </c>
      <c r="H112" s="2">
        <v>1463.16</v>
      </c>
      <c r="I112" s="3">
        <v>0.25840000000000002</v>
      </c>
      <c r="J112" s="1">
        <f t="shared" si="16"/>
        <v>1841.24</v>
      </c>
      <c r="K112" s="4">
        <f t="shared" si="17"/>
        <v>139934.24</v>
      </c>
    </row>
    <row r="113" spans="1:11" ht="30" x14ac:dyDescent="0.25">
      <c r="A113" s="44" t="s">
        <v>34</v>
      </c>
      <c r="B113" s="26" t="s">
        <v>323</v>
      </c>
      <c r="C113" s="27" t="s">
        <v>36</v>
      </c>
      <c r="D113" s="28" t="s">
        <v>324</v>
      </c>
      <c r="E113" s="29" t="s">
        <v>325</v>
      </c>
      <c r="F113" s="30" t="s">
        <v>234</v>
      </c>
      <c r="G113" s="1">
        <v>66</v>
      </c>
      <c r="H113" s="2">
        <v>1297.42</v>
      </c>
      <c r="I113" s="3">
        <v>0.25840000000000002</v>
      </c>
      <c r="J113" s="1">
        <f t="shared" si="16"/>
        <v>1632.67</v>
      </c>
      <c r="K113" s="4">
        <f t="shared" si="17"/>
        <v>107756.22</v>
      </c>
    </row>
    <row r="114" spans="1:11" ht="30" x14ac:dyDescent="0.25">
      <c r="A114" s="44" t="s">
        <v>34</v>
      </c>
      <c r="B114" s="26" t="s">
        <v>326</v>
      </c>
      <c r="C114" s="27" t="s">
        <v>36</v>
      </c>
      <c r="D114" s="28" t="s">
        <v>327</v>
      </c>
      <c r="E114" s="29" t="s">
        <v>328</v>
      </c>
      <c r="F114" s="30" t="s">
        <v>152</v>
      </c>
      <c r="G114" s="1">
        <v>6500</v>
      </c>
      <c r="H114" s="2">
        <v>0.84</v>
      </c>
      <c r="I114" s="3">
        <v>0.25840000000000002</v>
      </c>
      <c r="J114" s="1">
        <f t="shared" si="16"/>
        <v>1.06</v>
      </c>
      <c r="K114" s="4">
        <f t="shared" si="17"/>
        <v>6890</v>
      </c>
    </row>
    <row r="115" spans="1:11" ht="30" x14ac:dyDescent="0.25">
      <c r="A115" s="44" t="s">
        <v>34</v>
      </c>
      <c r="B115" s="26" t="s">
        <v>329</v>
      </c>
      <c r="C115" s="27" t="s">
        <v>36</v>
      </c>
      <c r="D115" s="28" t="s">
        <v>330</v>
      </c>
      <c r="E115" s="29" t="s">
        <v>331</v>
      </c>
      <c r="F115" s="30" t="s">
        <v>152</v>
      </c>
      <c r="G115" s="1">
        <v>15000</v>
      </c>
      <c r="H115" s="2">
        <v>0.73</v>
      </c>
      <c r="I115" s="3">
        <v>0.25840000000000002</v>
      </c>
      <c r="J115" s="1">
        <f t="shared" si="16"/>
        <v>0.92</v>
      </c>
      <c r="K115" s="4">
        <f t="shared" si="17"/>
        <v>13800</v>
      </c>
    </row>
    <row r="116" spans="1:11" x14ac:dyDescent="0.25">
      <c r="A116" s="44" t="s">
        <v>31</v>
      </c>
      <c r="B116" s="26" t="s">
        <v>332</v>
      </c>
      <c r="C116" s="27"/>
      <c r="D116" s="28"/>
      <c r="E116" s="29" t="s">
        <v>333</v>
      </c>
      <c r="F116" s="30" t="s">
        <v>71</v>
      </c>
      <c r="G116" s="1">
        <v>0</v>
      </c>
      <c r="H116" s="2">
        <v>0</v>
      </c>
      <c r="I116" s="3" t="s">
        <v>12</v>
      </c>
      <c r="J116" s="1"/>
      <c r="K116" s="15">
        <f>SUM(K117:K137)</f>
        <v>216696.35999999996</v>
      </c>
    </row>
    <row r="117" spans="1:11" ht="45" x14ac:dyDescent="0.25">
      <c r="A117" s="44" t="s">
        <v>34</v>
      </c>
      <c r="B117" s="26" t="s">
        <v>334</v>
      </c>
      <c r="C117" s="27" t="s">
        <v>36</v>
      </c>
      <c r="D117" s="28" t="s">
        <v>335</v>
      </c>
      <c r="E117" s="29" t="s">
        <v>336</v>
      </c>
      <c r="F117" s="30" t="s">
        <v>152</v>
      </c>
      <c r="G117" s="1">
        <v>3800</v>
      </c>
      <c r="H117" s="2">
        <v>2.0099999999999998</v>
      </c>
      <c r="I117" s="3">
        <v>0.25840000000000002</v>
      </c>
      <c r="J117" s="1">
        <f t="shared" ref="J117:J137" si="18">ROUND((H117+(H117*I117)),2)</f>
        <v>2.5299999999999998</v>
      </c>
      <c r="K117" s="4">
        <f t="shared" ref="K117:K137" si="19">ROUND((G117*J117),2)</f>
        <v>9614</v>
      </c>
    </row>
    <row r="118" spans="1:11" ht="60" x14ac:dyDescent="0.25">
      <c r="A118" s="44" t="s">
        <v>34</v>
      </c>
      <c r="B118" s="26" t="s">
        <v>337</v>
      </c>
      <c r="C118" s="27" t="s">
        <v>36</v>
      </c>
      <c r="D118" s="28" t="s">
        <v>338</v>
      </c>
      <c r="E118" s="29" t="s">
        <v>339</v>
      </c>
      <c r="F118" s="30" t="s">
        <v>152</v>
      </c>
      <c r="G118" s="1">
        <v>14500</v>
      </c>
      <c r="H118" s="2">
        <v>1.76</v>
      </c>
      <c r="I118" s="3">
        <v>0.25840000000000002</v>
      </c>
      <c r="J118" s="1">
        <f t="shared" si="18"/>
        <v>2.21</v>
      </c>
      <c r="K118" s="4">
        <f t="shared" si="19"/>
        <v>32045</v>
      </c>
    </row>
    <row r="119" spans="1:11" ht="60" x14ac:dyDescent="0.25">
      <c r="A119" s="44" t="s">
        <v>34</v>
      </c>
      <c r="B119" s="26" t="s">
        <v>340</v>
      </c>
      <c r="C119" s="27" t="s">
        <v>36</v>
      </c>
      <c r="D119" s="28" t="s">
        <v>341</v>
      </c>
      <c r="E119" s="29" t="s">
        <v>342</v>
      </c>
      <c r="F119" s="30" t="s">
        <v>152</v>
      </c>
      <c r="G119" s="1">
        <v>6000</v>
      </c>
      <c r="H119" s="2">
        <v>1.5</v>
      </c>
      <c r="I119" s="3">
        <v>0.25840000000000002</v>
      </c>
      <c r="J119" s="1">
        <f t="shared" si="18"/>
        <v>1.89</v>
      </c>
      <c r="K119" s="4">
        <f t="shared" si="19"/>
        <v>11340</v>
      </c>
    </row>
    <row r="120" spans="1:11" ht="60" x14ac:dyDescent="0.25">
      <c r="A120" s="44" t="s">
        <v>34</v>
      </c>
      <c r="B120" s="26" t="s">
        <v>343</v>
      </c>
      <c r="C120" s="27" t="s">
        <v>36</v>
      </c>
      <c r="D120" s="28" t="s">
        <v>344</v>
      </c>
      <c r="E120" s="29" t="s">
        <v>345</v>
      </c>
      <c r="F120" s="30" t="s">
        <v>152</v>
      </c>
      <c r="G120" s="1">
        <v>10000</v>
      </c>
      <c r="H120" s="2">
        <v>1.25</v>
      </c>
      <c r="I120" s="3">
        <v>0.25840000000000002</v>
      </c>
      <c r="J120" s="1">
        <f t="shared" si="18"/>
        <v>1.57</v>
      </c>
      <c r="K120" s="4">
        <f t="shared" si="19"/>
        <v>15700</v>
      </c>
    </row>
    <row r="121" spans="1:11" ht="60" x14ac:dyDescent="0.25">
      <c r="A121" s="44" t="s">
        <v>34</v>
      </c>
      <c r="B121" s="26" t="s">
        <v>346</v>
      </c>
      <c r="C121" s="27" t="s">
        <v>36</v>
      </c>
      <c r="D121" s="28" t="s">
        <v>347</v>
      </c>
      <c r="E121" s="29" t="s">
        <v>348</v>
      </c>
      <c r="F121" s="30" t="s">
        <v>152</v>
      </c>
      <c r="G121" s="1">
        <v>14000</v>
      </c>
      <c r="H121" s="2">
        <v>1</v>
      </c>
      <c r="I121" s="3">
        <v>0.25840000000000002</v>
      </c>
      <c r="J121" s="1">
        <f t="shared" si="18"/>
        <v>1.26</v>
      </c>
      <c r="K121" s="4">
        <f t="shared" si="19"/>
        <v>17640</v>
      </c>
    </row>
    <row r="122" spans="1:11" ht="60" x14ac:dyDescent="0.25">
      <c r="A122" s="44" t="s">
        <v>34</v>
      </c>
      <c r="B122" s="26" t="s">
        <v>349</v>
      </c>
      <c r="C122" s="27" t="s">
        <v>36</v>
      </c>
      <c r="D122" s="28" t="s">
        <v>350</v>
      </c>
      <c r="E122" s="29" t="s">
        <v>351</v>
      </c>
      <c r="F122" s="30" t="s">
        <v>152</v>
      </c>
      <c r="G122" s="1">
        <v>18000</v>
      </c>
      <c r="H122" s="2">
        <v>0.74</v>
      </c>
      <c r="I122" s="3">
        <v>0.25840000000000002</v>
      </c>
      <c r="J122" s="1">
        <f t="shared" si="18"/>
        <v>0.93</v>
      </c>
      <c r="K122" s="4">
        <f t="shared" si="19"/>
        <v>16740</v>
      </c>
    </row>
    <row r="123" spans="1:11" ht="60" x14ac:dyDescent="0.25">
      <c r="A123" s="44" t="s">
        <v>34</v>
      </c>
      <c r="B123" s="26" t="s">
        <v>352</v>
      </c>
      <c r="C123" s="27" t="s">
        <v>36</v>
      </c>
      <c r="D123" s="28" t="s">
        <v>353</v>
      </c>
      <c r="E123" s="29" t="s">
        <v>354</v>
      </c>
      <c r="F123" s="30" t="s">
        <v>152</v>
      </c>
      <c r="G123" s="1">
        <v>25000</v>
      </c>
      <c r="H123" s="2">
        <v>0.49</v>
      </c>
      <c r="I123" s="3">
        <v>0.25840000000000002</v>
      </c>
      <c r="J123" s="1">
        <f t="shared" si="18"/>
        <v>0.62</v>
      </c>
      <c r="K123" s="4">
        <f t="shared" si="19"/>
        <v>15500</v>
      </c>
    </row>
    <row r="124" spans="1:11" ht="60" x14ac:dyDescent="0.25">
      <c r="A124" s="44" t="s">
        <v>34</v>
      </c>
      <c r="B124" s="26" t="s">
        <v>355</v>
      </c>
      <c r="C124" s="27" t="s">
        <v>36</v>
      </c>
      <c r="D124" s="28" t="s">
        <v>356</v>
      </c>
      <c r="E124" s="29" t="s">
        <v>357</v>
      </c>
      <c r="F124" s="30" t="s">
        <v>152</v>
      </c>
      <c r="G124" s="1">
        <v>9000</v>
      </c>
      <c r="H124" s="2">
        <v>0.22</v>
      </c>
      <c r="I124" s="3">
        <v>0.25840000000000002</v>
      </c>
      <c r="J124" s="1">
        <f t="shared" si="18"/>
        <v>0.28000000000000003</v>
      </c>
      <c r="K124" s="4">
        <f t="shared" si="19"/>
        <v>2520</v>
      </c>
    </row>
    <row r="125" spans="1:11" ht="60" x14ac:dyDescent="0.25">
      <c r="A125" s="44" t="s">
        <v>34</v>
      </c>
      <c r="B125" s="26" t="s">
        <v>358</v>
      </c>
      <c r="C125" s="27" t="s">
        <v>36</v>
      </c>
      <c r="D125" s="28" t="s">
        <v>359</v>
      </c>
      <c r="E125" s="29" t="s">
        <v>360</v>
      </c>
      <c r="F125" s="30" t="s">
        <v>152</v>
      </c>
      <c r="G125" s="1">
        <v>12501</v>
      </c>
      <c r="H125" s="2">
        <v>0.2</v>
      </c>
      <c r="I125" s="3">
        <v>0.25840000000000002</v>
      </c>
      <c r="J125" s="1">
        <f t="shared" si="18"/>
        <v>0.25</v>
      </c>
      <c r="K125" s="4">
        <f t="shared" si="19"/>
        <v>3125.25</v>
      </c>
    </row>
    <row r="126" spans="1:11" ht="60" x14ac:dyDescent="0.25">
      <c r="A126" s="44" t="s">
        <v>34</v>
      </c>
      <c r="B126" s="26" t="s">
        <v>361</v>
      </c>
      <c r="C126" s="27" t="s">
        <v>36</v>
      </c>
      <c r="D126" s="28" t="s">
        <v>362</v>
      </c>
      <c r="E126" s="29" t="s">
        <v>363</v>
      </c>
      <c r="F126" s="30" t="s">
        <v>152</v>
      </c>
      <c r="G126" s="1">
        <v>15001</v>
      </c>
      <c r="H126" s="2">
        <v>0.16</v>
      </c>
      <c r="I126" s="3">
        <v>0.25840000000000002</v>
      </c>
      <c r="J126" s="1">
        <f t="shared" si="18"/>
        <v>0.2</v>
      </c>
      <c r="K126" s="4">
        <f t="shared" si="19"/>
        <v>3000.2</v>
      </c>
    </row>
    <row r="127" spans="1:11" ht="60" x14ac:dyDescent="0.25">
      <c r="A127" s="44" t="s">
        <v>34</v>
      </c>
      <c r="B127" s="26" t="s">
        <v>364</v>
      </c>
      <c r="C127" s="27" t="s">
        <v>36</v>
      </c>
      <c r="D127" s="28" t="s">
        <v>365</v>
      </c>
      <c r="E127" s="29" t="s">
        <v>366</v>
      </c>
      <c r="F127" s="30" t="s">
        <v>152</v>
      </c>
      <c r="G127" s="1">
        <v>19001</v>
      </c>
      <c r="H127" s="2">
        <v>0.14000000000000001</v>
      </c>
      <c r="I127" s="3">
        <v>0.25840000000000002</v>
      </c>
      <c r="J127" s="1">
        <f t="shared" si="18"/>
        <v>0.18</v>
      </c>
      <c r="K127" s="4">
        <f t="shared" si="19"/>
        <v>3420.18</v>
      </c>
    </row>
    <row r="128" spans="1:11" ht="60" x14ac:dyDescent="0.25">
      <c r="A128" s="44" t="s">
        <v>34</v>
      </c>
      <c r="B128" s="26" t="s">
        <v>367</v>
      </c>
      <c r="C128" s="27" t="s">
        <v>36</v>
      </c>
      <c r="D128" s="28" t="s">
        <v>368</v>
      </c>
      <c r="E128" s="29" t="s">
        <v>369</v>
      </c>
      <c r="F128" s="30" t="s">
        <v>152</v>
      </c>
      <c r="G128" s="1">
        <v>23001</v>
      </c>
      <c r="H128" s="2">
        <v>0.11</v>
      </c>
      <c r="I128" s="3">
        <v>0.25840000000000002</v>
      </c>
      <c r="J128" s="1">
        <f t="shared" si="18"/>
        <v>0.14000000000000001</v>
      </c>
      <c r="K128" s="4">
        <f t="shared" si="19"/>
        <v>3220.14</v>
      </c>
    </row>
    <row r="129" spans="1:11" ht="60" x14ac:dyDescent="0.25">
      <c r="A129" s="44" t="s">
        <v>34</v>
      </c>
      <c r="B129" s="26" t="s">
        <v>370</v>
      </c>
      <c r="C129" s="27" t="s">
        <v>36</v>
      </c>
      <c r="D129" s="28" t="s">
        <v>371</v>
      </c>
      <c r="E129" s="29" t="s">
        <v>372</v>
      </c>
      <c r="F129" s="30" t="s">
        <v>152</v>
      </c>
      <c r="G129" s="1">
        <v>27501</v>
      </c>
      <c r="H129" s="2">
        <v>0.09</v>
      </c>
      <c r="I129" s="3">
        <v>0.25840000000000002</v>
      </c>
      <c r="J129" s="1">
        <f t="shared" si="18"/>
        <v>0.11</v>
      </c>
      <c r="K129" s="4">
        <f t="shared" si="19"/>
        <v>3025.11</v>
      </c>
    </row>
    <row r="130" spans="1:11" ht="60" x14ac:dyDescent="0.25">
      <c r="A130" s="44" t="s">
        <v>34</v>
      </c>
      <c r="B130" s="26" t="s">
        <v>373</v>
      </c>
      <c r="C130" s="27" t="s">
        <v>36</v>
      </c>
      <c r="D130" s="28" t="s">
        <v>374</v>
      </c>
      <c r="E130" s="29" t="s">
        <v>375</v>
      </c>
      <c r="F130" s="30" t="s">
        <v>152</v>
      </c>
      <c r="G130" s="1">
        <v>34000</v>
      </c>
      <c r="H130" s="2">
        <v>7.0000000000000007E-2</v>
      </c>
      <c r="I130" s="3">
        <v>0.25840000000000002</v>
      </c>
      <c r="J130" s="1">
        <f t="shared" si="18"/>
        <v>0.09</v>
      </c>
      <c r="K130" s="4">
        <f t="shared" si="19"/>
        <v>3060</v>
      </c>
    </row>
    <row r="131" spans="1:11" ht="60" x14ac:dyDescent="0.25">
      <c r="A131" s="44" t="s">
        <v>34</v>
      </c>
      <c r="B131" s="26" t="s">
        <v>376</v>
      </c>
      <c r="C131" s="27" t="s">
        <v>36</v>
      </c>
      <c r="D131" s="28" t="s">
        <v>377</v>
      </c>
      <c r="E131" s="29" t="s">
        <v>378</v>
      </c>
      <c r="F131" s="30" t="s">
        <v>152</v>
      </c>
      <c r="G131" s="1">
        <v>6000</v>
      </c>
      <c r="H131" s="2">
        <v>1.63</v>
      </c>
      <c r="I131" s="3">
        <v>0.25840000000000002</v>
      </c>
      <c r="J131" s="1">
        <f t="shared" si="18"/>
        <v>2.0499999999999998</v>
      </c>
      <c r="K131" s="4">
        <f t="shared" si="19"/>
        <v>12300</v>
      </c>
    </row>
    <row r="132" spans="1:11" ht="60" x14ac:dyDescent="0.25">
      <c r="A132" s="44" t="s">
        <v>34</v>
      </c>
      <c r="B132" s="26" t="s">
        <v>379</v>
      </c>
      <c r="C132" s="27" t="s">
        <v>36</v>
      </c>
      <c r="D132" s="28" t="s">
        <v>380</v>
      </c>
      <c r="E132" s="29" t="s">
        <v>381</v>
      </c>
      <c r="F132" s="30" t="s">
        <v>152</v>
      </c>
      <c r="G132" s="1">
        <v>3501</v>
      </c>
      <c r="H132" s="2">
        <v>1.45</v>
      </c>
      <c r="I132" s="3">
        <v>0.25840000000000002</v>
      </c>
      <c r="J132" s="1">
        <f t="shared" si="18"/>
        <v>1.82</v>
      </c>
      <c r="K132" s="4">
        <f t="shared" si="19"/>
        <v>6371.82</v>
      </c>
    </row>
    <row r="133" spans="1:11" ht="60" x14ac:dyDescent="0.25">
      <c r="A133" s="44" t="s">
        <v>34</v>
      </c>
      <c r="B133" s="26" t="s">
        <v>382</v>
      </c>
      <c r="C133" s="27" t="s">
        <v>36</v>
      </c>
      <c r="D133" s="28" t="s">
        <v>383</v>
      </c>
      <c r="E133" s="29" t="s">
        <v>384</v>
      </c>
      <c r="F133" s="30" t="s">
        <v>152</v>
      </c>
      <c r="G133" s="1">
        <v>5201</v>
      </c>
      <c r="H133" s="2">
        <v>1.23</v>
      </c>
      <c r="I133" s="3">
        <v>0.25840000000000002</v>
      </c>
      <c r="J133" s="1">
        <f t="shared" si="18"/>
        <v>1.55</v>
      </c>
      <c r="K133" s="4">
        <f t="shared" si="19"/>
        <v>8061.55</v>
      </c>
    </row>
    <row r="134" spans="1:11" ht="60" x14ac:dyDescent="0.25">
      <c r="A134" s="44" t="s">
        <v>34</v>
      </c>
      <c r="B134" s="26" t="s">
        <v>385</v>
      </c>
      <c r="C134" s="27" t="s">
        <v>36</v>
      </c>
      <c r="D134" s="28" t="s">
        <v>386</v>
      </c>
      <c r="E134" s="29" t="s">
        <v>387</v>
      </c>
      <c r="F134" s="30" t="s">
        <v>152</v>
      </c>
      <c r="G134" s="1">
        <v>9001</v>
      </c>
      <c r="H134" s="2">
        <v>1.03</v>
      </c>
      <c r="I134" s="3">
        <v>0.25840000000000002</v>
      </c>
      <c r="J134" s="1">
        <f t="shared" si="18"/>
        <v>1.3</v>
      </c>
      <c r="K134" s="4">
        <f t="shared" si="19"/>
        <v>11701.3</v>
      </c>
    </row>
    <row r="135" spans="1:11" ht="60" x14ac:dyDescent="0.25">
      <c r="A135" s="44" t="s">
        <v>34</v>
      </c>
      <c r="B135" s="26" t="s">
        <v>388</v>
      </c>
      <c r="C135" s="27" t="s">
        <v>36</v>
      </c>
      <c r="D135" s="28" t="s">
        <v>389</v>
      </c>
      <c r="E135" s="29" t="s">
        <v>390</v>
      </c>
      <c r="F135" s="30" t="s">
        <v>152</v>
      </c>
      <c r="G135" s="1">
        <v>13001</v>
      </c>
      <c r="H135" s="2">
        <v>0.82</v>
      </c>
      <c r="I135" s="3">
        <v>0.25840000000000002</v>
      </c>
      <c r="J135" s="1">
        <f t="shared" si="18"/>
        <v>1.03</v>
      </c>
      <c r="K135" s="4">
        <f t="shared" si="19"/>
        <v>13391.03</v>
      </c>
    </row>
    <row r="136" spans="1:11" ht="60" x14ac:dyDescent="0.25">
      <c r="A136" s="44" t="s">
        <v>34</v>
      </c>
      <c r="B136" s="26" t="s">
        <v>391</v>
      </c>
      <c r="C136" s="27" t="s">
        <v>36</v>
      </c>
      <c r="D136" s="28" t="s">
        <v>392</v>
      </c>
      <c r="E136" s="29" t="s">
        <v>393</v>
      </c>
      <c r="F136" s="30" t="s">
        <v>152</v>
      </c>
      <c r="G136" s="1">
        <v>17001</v>
      </c>
      <c r="H136" s="2">
        <v>0.62</v>
      </c>
      <c r="I136" s="3">
        <v>0.25840000000000002</v>
      </c>
      <c r="J136" s="1">
        <f t="shared" si="18"/>
        <v>0.78</v>
      </c>
      <c r="K136" s="4">
        <f t="shared" si="19"/>
        <v>13260.78</v>
      </c>
    </row>
    <row r="137" spans="1:11" ht="60" x14ac:dyDescent="0.25">
      <c r="A137" s="44" t="s">
        <v>34</v>
      </c>
      <c r="B137" s="26" t="s">
        <v>394</v>
      </c>
      <c r="C137" s="27" t="s">
        <v>36</v>
      </c>
      <c r="D137" s="28" t="s">
        <v>395</v>
      </c>
      <c r="E137" s="29" t="s">
        <v>396</v>
      </c>
      <c r="F137" s="30" t="s">
        <v>152</v>
      </c>
      <c r="G137" s="1">
        <v>22000</v>
      </c>
      <c r="H137" s="2">
        <v>0.42</v>
      </c>
      <c r="I137" s="3">
        <v>0.25840000000000002</v>
      </c>
      <c r="J137" s="1">
        <f t="shared" si="18"/>
        <v>0.53</v>
      </c>
      <c r="K137" s="4">
        <f t="shared" si="19"/>
        <v>11660</v>
      </c>
    </row>
    <row r="138" spans="1:11" x14ac:dyDescent="0.25">
      <c r="A138" s="44" t="s">
        <v>31</v>
      </c>
      <c r="B138" s="26" t="s">
        <v>397</v>
      </c>
      <c r="C138" s="27"/>
      <c r="D138" s="28"/>
      <c r="E138" s="29" t="s">
        <v>398</v>
      </c>
      <c r="F138" s="30" t="s">
        <v>71</v>
      </c>
      <c r="G138" s="1">
        <v>0</v>
      </c>
      <c r="H138" s="2">
        <v>0</v>
      </c>
      <c r="I138" s="3" t="s">
        <v>12</v>
      </c>
      <c r="J138" s="1">
        <v>0</v>
      </c>
      <c r="K138" s="15">
        <f>SUM(K139:K159)</f>
        <v>486430</v>
      </c>
    </row>
    <row r="139" spans="1:11" ht="30" x14ac:dyDescent="0.25">
      <c r="A139" s="44" t="s">
        <v>34</v>
      </c>
      <c r="B139" s="26" t="s">
        <v>399</v>
      </c>
      <c r="C139" s="27" t="s">
        <v>36</v>
      </c>
      <c r="D139" s="28" t="s">
        <v>400</v>
      </c>
      <c r="E139" s="29" t="s">
        <v>401</v>
      </c>
      <c r="F139" s="30" t="s">
        <v>152</v>
      </c>
      <c r="G139" s="1">
        <v>9000</v>
      </c>
      <c r="H139" s="2">
        <v>3.89</v>
      </c>
      <c r="I139" s="3">
        <v>0.25840000000000002</v>
      </c>
      <c r="J139" s="1">
        <f t="shared" ref="J139:J159" si="20">ROUND((H139+(H139*I139)),2)</f>
        <v>4.9000000000000004</v>
      </c>
      <c r="K139" s="4">
        <f t="shared" ref="K139:K159" si="21">ROUND((G139*J139),2)</f>
        <v>44100</v>
      </c>
    </row>
    <row r="140" spans="1:11" ht="30" x14ac:dyDescent="0.25">
      <c r="A140" s="44" t="s">
        <v>34</v>
      </c>
      <c r="B140" s="26" t="s">
        <v>402</v>
      </c>
      <c r="C140" s="27" t="s">
        <v>36</v>
      </c>
      <c r="D140" s="28" t="s">
        <v>403</v>
      </c>
      <c r="E140" s="29" t="s">
        <v>404</v>
      </c>
      <c r="F140" s="30" t="s">
        <v>152</v>
      </c>
      <c r="G140" s="1">
        <v>17100</v>
      </c>
      <c r="H140" s="2">
        <v>3.39</v>
      </c>
      <c r="I140" s="3">
        <v>0.25840000000000002</v>
      </c>
      <c r="J140" s="1">
        <f t="shared" si="20"/>
        <v>4.2699999999999996</v>
      </c>
      <c r="K140" s="4">
        <f t="shared" si="21"/>
        <v>73017</v>
      </c>
    </row>
    <row r="141" spans="1:11" ht="30" x14ac:dyDescent="0.25">
      <c r="A141" s="44" t="s">
        <v>34</v>
      </c>
      <c r="B141" s="26" t="s">
        <v>405</v>
      </c>
      <c r="C141" s="27" t="s">
        <v>36</v>
      </c>
      <c r="D141" s="28" t="s">
        <v>406</v>
      </c>
      <c r="E141" s="29" t="s">
        <v>407</v>
      </c>
      <c r="F141" s="30" t="s">
        <v>152</v>
      </c>
      <c r="G141" s="1">
        <v>6200</v>
      </c>
      <c r="H141" s="2">
        <v>2.93</v>
      </c>
      <c r="I141" s="3">
        <v>0.25840000000000002</v>
      </c>
      <c r="J141" s="1">
        <f t="shared" si="20"/>
        <v>3.69</v>
      </c>
      <c r="K141" s="4">
        <f t="shared" si="21"/>
        <v>22878</v>
      </c>
    </row>
    <row r="142" spans="1:11" ht="30" x14ac:dyDescent="0.25">
      <c r="A142" s="44" t="s">
        <v>34</v>
      </c>
      <c r="B142" s="26" t="s">
        <v>408</v>
      </c>
      <c r="C142" s="27" t="s">
        <v>36</v>
      </c>
      <c r="D142" s="28" t="s">
        <v>409</v>
      </c>
      <c r="E142" s="29" t="s">
        <v>410</v>
      </c>
      <c r="F142" s="30" t="s">
        <v>152</v>
      </c>
      <c r="G142" s="1">
        <v>10000</v>
      </c>
      <c r="H142" s="2">
        <v>2.42</v>
      </c>
      <c r="I142" s="3">
        <v>0.25840000000000002</v>
      </c>
      <c r="J142" s="1">
        <f t="shared" si="20"/>
        <v>3.05</v>
      </c>
      <c r="K142" s="4">
        <f t="shared" si="21"/>
        <v>30500</v>
      </c>
    </row>
    <row r="143" spans="1:11" ht="30" x14ac:dyDescent="0.25">
      <c r="A143" s="44" t="s">
        <v>34</v>
      </c>
      <c r="B143" s="26" t="s">
        <v>411</v>
      </c>
      <c r="C143" s="27" t="s">
        <v>36</v>
      </c>
      <c r="D143" s="28" t="s">
        <v>412</v>
      </c>
      <c r="E143" s="29" t="s">
        <v>413</v>
      </c>
      <c r="F143" s="30" t="s">
        <v>152</v>
      </c>
      <c r="G143" s="1">
        <v>14000</v>
      </c>
      <c r="H143" s="2">
        <v>1.92</v>
      </c>
      <c r="I143" s="3">
        <v>0.25840000000000002</v>
      </c>
      <c r="J143" s="1">
        <f t="shared" si="20"/>
        <v>2.42</v>
      </c>
      <c r="K143" s="4">
        <f t="shared" si="21"/>
        <v>33880</v>
      </c>
    </row>
    <row r="144" spans="1:11" ht="30" x14ac:dyDescent="0.25">
      <c r="A144" s="44" t="s">
        <v>34</v>
      </c>
      <c r="B144" s="26" t="s">
        <v>414</v>
      </c>
      <c r="C144" s="27" t="s">
        <v>36</v>
      </c>
      <c r="D144" s="28" t="s">
        <v>415</v>
      </c>
      <c r="E144" s="29" t="s">
        <v>416</v>
      </c>
      <c r="F144" s="30" t="s">
        <v>152</v>
      </c>
      <c r="G144" s="1">
        <v>18000</v>
      </c>
      <c r="H144" s="2">
        <v>1.46</v>
      </c>
      <c r="I144" s="3">
        <v>0.25840000000000002</v>
      </c>
      <c r="J144" s="1">
        <f t="shared" si="20"/>
        <v>1.84</v>
      </c>
      <c r="K144" s="4">
        <f t="shared" si="21"/>
        <v>33120</v>
      </c>
    </row>
    <row r="145" spans="1:11" ht="30" x14ac:dyDescent="0.25">
      <c r="A145" s="44" t="s">
        <v>34</v>
      </c>
      <c r="B145" s="26" t="s">
        <v>417</v>
      </c>
      <c r="C145" s="27" t="s">
        <v>36</v>
      </c>
      <c r="D145" s="28" t="s">
        <v>418</v>
      </c>
      <c r="E145" s="29" t="s">
        <v>419</v>
      </c>
      <c r="F145" s="30" t="s">
        <v>152</v>
      </c>
      <c r="G145" s="1">
        <v>22500</v>
      </c>
      <c r="H145" s="2">
        <v>0.96</v>
      </c>
      <c r="I145" s="3">
        <v>0.25840000000000002</v>
      </c>
      <c r="J145" s="1">
        <f t="shared" si="20"/>
        <v>1.21</v>
      </c>
      <c r="K145" s="4">
        <f t="shared" si="21"/>
        <v>27225</v>
      </c>
    </row>
    <row r="146" spans="1:11" ht="30" x14ac:dyDescent="0.25">
      <c r="A146" s="44" t="s">
        <v>34</v>
      </c>
      <c r="B146" s="26" t="s">
        <v>420</v>
      </c>
      <c r="C146" s="27" t="s">
        <v>36</v>
      </c>
      <c r="D146" s="28" t="s">
        <v>421</v>
      </c>
      <c r="E146" s="29" t="s">
        <v>422</v>
      </c>
      <c r="F146" s="30" t="s">
        <v>152</v>
      </c>
      <c r="G146" s="1">
        <v>20000</v>
      </c>
      <c r="H146" s="2">
        <v>0.45</v>
      </c>
      <c r="I146" s="3">
        <v>0.25840000000000002</v>
      </c>
      <c r="J146" s="1">
        <f t="shared" si="20"/>
        <v>0.56999999999999995</v>
      </c>
      <c r="K146" s="4">
        <f t="shared" si="21"/>
        <v>11400</v>
      </c>
    </row>
    <row r="147" spans="1:11" ht="45" x14ac:dyDescent="0.25">
      <c r="A147" s="44" t="s">
        <v>34</v>
      </c>
      <c r="B147" s="26" t="s">
        <v>423</v>
      </c>
      <c r="C147" s="27" t="s">
        <v>36</v>
      </c>
      <c r="D147" s="28" t="s">
        <v>424</v>
      </c>
      <c r="E147" s="29" t="s">
        <v>425</v>
      </c>
      <c r="F147" s="30" t="s">
        <v>152</v>
      </c>
      <c r="G147" s="1">
        <v>13000</v>
      </c>
      <c r="H147" s="2">
        <v>0.39</v>
      </c>
      <c r="I147" s="3">
        <v>0.25840000000000002</v>
      </c>
      <c r="J147" s="1">
        <f t="shared" si="20"/>
        <v>0.49</v>
      </c>
      <c r="K147" s="4">
        <f t="shared" si="21"/>
        <v>6370</v>
      </c>
    </row>
    <row r="148" spans="1:11" ht="45" x14ac:dyDescent="0.25">
      <c r="A148" s="44" t="s">
        <v>34</v>
      </c>
      <c r="B148" s="26" t="s">
        <v>426</v>
      </c>
      <c r="C148" s="27" t="s">
        <v>36</v>
      </c>
      <c r="D148" s="28" t="s">
        <v>427</v>
      </c>
      <c r="E148" s="29" t="s">
        <v>428</v>
      </c>
      <c r="F148" s="30" t="s">
        <v>152</v>
      </c>
      <c r="G148" s="1">
        <v>15500</v>
      </c>
      <c r="H148" s="2">
        <v>0.33</v>
      </c>
      <c r="I148" s="3">
        <v>0.25840000000000002</v>
      </c>
      <c r="J148" s="1">
        <f t="shared" si="20"/>
        <v>0.42</v>
      </c>
      <c r="K148" s="4">
        <f t="shared" si="21"/>
        <v>6510</v>
      </c>
    </row>
    <row r="149" spans="1:11" ht="45" x14ac:dyDescent="0.25">
      <c r="A149" s="44" t="s">
        <v>34</v>
      </c>
      <c r="B149" s="26" t="s">
        <v>429</v>
      </c>
      <c r="C149" s="27" t="s">
        <v>36</v>
      </c>
      <c r="D149" s="28" t="s">
        <v>430</v>
      </c>
      <c r="E149" s="29" t="s">
        <v>431</v>
      </c>
      <c r="F149" s="30" t="s">
        <v>152</v>
      </c>
      <c r="G149" s="1">
        <v>20000</v>
      </c>
      <c r="H149" s="2">
        <v>0.28000000000000003</v>
      </c>
      <c r="I149" s="3">
        <v>0.25840000000000002</v>
      </c>
      <c r="J149" s="1">
        <f t="shared" si="20"/>
        <v>0.35</v>
      </c>
      <c r="K149" s="4">
        <f t="shared" si="21"/>
        <v>7000</v>
      </c>
    </row>
    <row r="150" spans="1:11" ht="45" x14ac:dyDescent="0.25">
      <c r="A150" s="44" t="s">
        <v>34</v>
      </c>
      <c r="B150" s="26" t="s">
        <v>432</v>
      </c>
      <c r="C150" s="27" t="s">
        <v>36</v>
      </c>
      <c r="D150" s="28" t="s">
        <v>433</v>
      </c>
      <c r="E150" s="29" t="s">
        <v>434</v>
      </c>
      <c r="F150" s="30" t="s">
        <v>152</v>
      </c>
      <c r="G150" s="1">
        <v>24000</v>
      </c>
      <c r="H150" s="2">
        <v>0.22</v>
      </c>
      <c r="I150" s="3">
        <v>0.25840000000000002</v>
      </c>
      <c r="J150" s="1">
        <f t="shared" si="20"/>
        <v>0.28000000000000003</v>
      </c>
      <c r="K150" s="4">
        <f t="shared" si="21"/>
        <v>6720</v>
      </c>
    </row>
    <row r="151" spans="1:11" ht="45" x14ac:dyDescent="0.25">
      <c r="A151" s="44" t="s">
        <v>34</v>
      </c>
      <c r="B151" s="26" t="s">
        <v>435</v>
      </c>
      <c r="C151" s="27" t="s">
        <v>36</v>
      </c>
      <c r="D151" s="28" t="s">
        <v>436</v>
      </c>
      <c r="E151" s="29" t="s">
        <v>437</v>
      </c>
      <c r="F151" s="30" t="s">
        <v>152</v>
      </c>
      <c r="G151" s="1">
        <v>28500</v>
      </c>
      <c r="H151" s="2">
        <v>0.16</v>
      </c>
      <c r="I151" s="3">
        <v>0.25840000000000002</v>
      </c>
      <c r="J151" s="1">
        <f t="shared" si="20"/>
        <v>0.2</v>
      </c>
      <c r="K151" s="4">
        <f t="shared" si="21"/>
        <v>5700</v>
      </c>
    </row>
    <row r="152" spans="1:11" ht="45" x14ac:dyDescent="0.25">
      <c r="A152" s="44" t="s">
        <v>34</v>
      </c>
      <c r="B152" s="26" t="s">
        <v>438</v>
      </c>
      <c r="C152" s="27" t="s">
        <v>36</v>
      </c>
      <c r="D152" s="28" t="s">
        <v>439</v>
      </c>
      <c r="E152" s="29" t="s">
        <v>440</v>
      </c>
      <c r="F152" s="30" t="s">
        <v>152</v>
      </c>
      <c r="G152" s="1">
        <v>34000</v>
      </c>
      <c r="H152" s="2">
        <v>0.11</v>
      </c>
      <c r="I152" s="3">
        <v>0.25840000000000002</v>
      </c>
      <c r="J152" s="1">
        <f t="shared" si="20"/>
        <v>0.14000000000000001</v>
      </c>
      <c r="K152" s="4">
        <f t="shared" si="21"/>
        <v>4760</v>
      </c>
    </row>
    <row r="153" spans="1:11" ht="45" x14ac:dyDescent="0.25">
      <c r="A153" s="44" t="s">
        <v>34</v>
      </c>
      <c r="B153" s="26" t="s">
        <v>441</v>
      </c>
      <c r="C153" s="27" t="s">
        <v>36</v>
      </c>
      <c r="D153" s="28" t="s">
        <v>442</v>
      </c>
      <c r="E153" s="29" t="s">
        <v>443</v>
      </c>
      <c r="F153" s="30" t="s">
        <v>152</v>
      </c>
      <c r="G153" s="1">
        <v>1800</v>
      </c>
      <c r="H153" s="2">
        <v>3.22</v>
      </c>
      <c r="I153" s="3">
        <v>0.25840000000000002</v>
      </c>
      <c r="J153" s="1">
        <f t="shared" si="20"/>
        <v>4.05</v>
      </c>
      <c r="K153" s="4">
        <f t="shared" si="21"/>
        <v>7290</v>
      </c>
    </row>
    <row r="154" spans="1:11" ht="45" x14ac:dyDescent="0.25">
      <c r="A154" s="44" t="s">
        <v>34</v>
      </c>
      <c r="B154" s="26" t="s">
        <v>444</v>
      </c>
      <c r="C154" s="27" t="s">
        <v>36</v>
      </c>
      <c r="D154" s="28" t="s">
        <v>445</v>
      </c>
      <c r="E154" s="29" t="s">
        <v>446</v>
      </c>
      <c r="F154" s="30" t="s">
        <v>152</v>
      </c>
      <c r="G154" s="1">
        <v>13100</v>
      </c>
      <c r="H154" s="2">
        <v>2.82</v>
      </c>
      <c r="I154" s="3">
        <v>0.25840000000000002</v>
      </c>
      <c r="J154" s="1">
        <f t="shared" si="20"/>
        <v>3.55</v>
      </c>
      <c r="K154" s="4">
        <f t="shared" si="21"/>
        <v>46505</v>
      </c>
    </row>
    <row r="155" spans="1:11" ht="45" x14ac:dyDescent="0.25">
      <c r="A155" s="44" t="s">
        <v>34</v>
      </c>
      <c r="B155" s="26" t="s">
        <v>447</v>
      </c>
      <c r="C155" s="27" t="s">
        <v>36</v>
      </c>
      <c r="D155" s="28" t="s">
        <v>448</v>
      </c>
      <c r="E155" s="29" t="s">
        <v>449</v>
      </c>
      <c r="F155" s="30" t="s">
        <v>152</v>
      </c>
      <c r="G155" s="1">
        <v>6000</v>
      </c>
      <c r="H155" s="2">
        <v>2.37</v>
      </c>
      <c r="I155" s="3">
        <v>0.25840000000000002</v>
      </c>
      <c r="J155" s="1">
        <f t="shared" si="20"/>
        <v>2.98</v>
      </c>
      <c r="K155" s="4">
        <f t="shared" si="21"/>
        <v>17880</v>
      </c>
    </row>
    <row r="156" spans="1:11" ht="45" x14ac:dyDescent="0.25">
      <c r="A156" s="44" t="s">
        <v>34</v>
      </c>
      <c r="B156" s="26" t="s">
        <v>450</v>
      </c>
      <c r="C156" s="27" t="s">
        <v>36</v>
      </c>
      <c r="D156" s="28" t="s">
        <v>451</v>
      </c>
      <c r="E156" s="29" t="s">
        <v>452</v>
      </c>
      <c r="F156" s="30" t="s">
        <v>152</v>
      </c>
      <c r="G156" s="1">
        <v>10000</v>
      </c>
      <c r="H156" s="2">
        <v>1.97</v>
      </c>
      <c r="I156" s="3">
        <v>0.25840000000000002</v>
      </c>
      <c r="J156" s="1">
        <f t="shared" si="20"/>
        <v>2.48</v>
      </c>
      <c r="K156" s="4">
        <f t="shared" si="21"/>
        <v>24800</v>
      </c>
    </row>
    <row r="157" spans="1:11" ht="45" x14ac:dyDescent="0.25">
      <c r="A157" s="44" t="s">
        <v>34</v>
      </c>
      <c r="B157" s="26" t="s">
        <v>453</v>
      </c>
      <c r="C157" s="27" t="s">
        <v>36</v>
      </c>
      <c r="D157" s="28" t="s">
        <v>454</v>
      </c>
      <c r="E157" s="29" t="s">
        <v>455</v>
      </c>
      <c r="F157" s="30" t="s">
        <v>152</v>
      </c>
      <c r="G157" s="1">
        <v>14000</v>
      </c>
      <c r="H157" s="2">
        <v>1.58</v>
      </c>
      <c r="I157" s="3">
        <v>0.25840000000000002</v>
      </c>
      <c r="J157" s="1">
        <f t="shared" si="20"/>
        <v>1.99</v>
      </c>
      <c r="K157" s="4">
        <f t="shared" si="21"/>
        <v>27860</v>
      </c>
    </row>
    <row r="158" spans="1:11" ht="45" x14ac:dyDescent="0.25">
      <c r="A158" s="44" t="s">
        <v>34</v>
      </c>
      <c r="B158" s="26" t="s">
        <v>456</v>
      </c>
      <c r="C158" s="27" t="s">
        <v>36</v>
      </c>
      <c r="D158" s="28" t="s">
        <v>457</v>
      </c>
      <c r="E158" s="29" t="s">
        <v>458</v>
      </c>
      <c r="F158" s="30" t="s">
        <v>152</v>
      </c>
      <c r="G158" s="1">
        <v>18000</v>
      </c>
      <c r="H158" s="2">
        <v>1.18</v>
      </c>
      <c r="I158" s="3">
        <v>0.25840000000000002</v>
      </c>
      <c r="J158" s="1">
        <f t="shared" si="20"/>
        <v>1.48</v>
      </c>
      <c r="K158" s="4">
        <f t="shared" si="21"/>
        <v>26640</v>
      </c>
    </row>
    <row r="159" spans="1:11" ht="45" x14ac:dyDescent="0.25">
      <c r="A159" s="44" t="s">
        <v>34</v>
      </c>
      <c r="B159" s="26" t="s">
        <v>459</v>
      </c>
      <c r="C159" s="27" t="s">
        <v>36</v>
      </c>
      <c r="D159" s="28" t="s">
        <v>460</v>
      </c>
      <c r="E159" s="29" t="s">
        <v>461</v>
      </c>
      <c r="F159" s="30" t="s">
        <v>152</v>
      </c>
      <c r="G159" s="1">
        <v>22500</v>
      </c>
      <c r="H159" s="2">
        <v>0.79</v>
      </c>
      <c r="I159" s="3">
        <v>0.25840000000000002</v>
      </c>
      <c r="J159" s="1">
        <f t="shared" si="20"/>
        <v>0.99</v>
      </c>
      <c r="K159" s="4">
        <f t="shared" si="21"/>
        <v>22275</v>
      </c>
    </row>
    <row r="160" spans="1:11" ht="30" x14ac:dyDescent="0.25">
      <c r="A160" s="44" t="s">
        <v>28</v>
      </c>
      <c r="B160" s="26" t="s">
        <v>462</v>
      </c>
      <c r="C160" s="27"/>
      <c r="D160" s="28"/>
      <c r="E160" s="29" t="s">
        <v>463</v>
      </c>
      <c r="F160" s="30" t="s">
        <v>71</v>
      </c>
      <c r="G160" s="1">
        <v>0</v>
      </c>
      <c r="H160" s="2">
        <v>0</v>
      </c>
      <c r="I160" s="3" t="s">
        <v>12</v>
      </c>
      <c r="J160" s="1"/>
      <c r="K160" s="4">
        <f>K161+K180+K182</f>
        <v>2226352.62</v>
      </c>
    </row>
    <row r="161" spans="1:11" x14ac:dyDescent="0.25">
      <c r="A161" s="44" t="s">
        <v>31</v>
      </c>
      <c r="B161" s="26" t="s">
        <v>464</v>
      </c>
      <c r="C161" s="27"/>
      <c r="D161" s="28"/>
      <c r="E161" s="29" t="s">
        <v>465</v>
      </c>
      <c r="F161" s="30" t="s">
        <v>71</v>
      </c>
      <c r="G161" s="1">
        <v>0</v>
      </c>
      <c r="H161" s="2">
        <v>0</v>
      </c>
      <c r="I161" s="3" t="s">
        <v>12</v>
      </c>
      <c r="J161" s="1"/>
      <c r="K161" s="15">
        <f>SUM(K162:K179)</f>
        <v>2198702.62</v>
      </c>
    </row>
    <row r="162" spans="1:11" x14ac:dyDescent="0.25">
      <c r="A162" s="44" t="s">
        <v>34</v>
      </c>
      <c r="B162" s="26" t="s">
        <v>466</v>
      </c>
      <c r="C162" s="27" t="s">
        <v>11</v>
      </c>
      <c r="D162" s="28" t="s">
        <v>467</v>
      </c>
      <c r="E162" s="29" t="s">
        <v>468</v>
      </c>
      <c r="F162" s="30" t="s">
        <v>469</v>
      </c>
      <c r="G162" s="1">
        <v>30</v>
      </c>
      <c r="H162" s="2">
        <v>6697.8</v>
      </c>
      <c r="I162" s="3">
        <v>0.25840000000000002</v>
      </c>
      <c r="J162" s="1">
        <f t="shared" ref="J162:J179" si="22">ROUND((H162+(H162*I162)),2)</f>
        <v>8428.51</v>
      </c>
      <c r="K162" s="4">
        <f t="shared" ref="K162:K179" si="23">ROUND((G162*J162),2)</f>
        <v>252855.3</v>
      </c>
    </row>
    <row r="163" spans="1:11" x14ac:dyDescent="0.25">
      <c r="A163" s="44" t="s">
        <v>34</v>
      </c>
      <c r="B163" s="26" t="s">
        <v>470</v>
      </c>
      <c r="C163" s="27" t="s">
        <v>11</v>
      </c>
      <c r="D163" s="28" t="s">
        <v>471</v>
      </c>
      <c r="E163" s="29" t="s">
        <v>472</v>
      </c>
      <c r="F163" s="30" t="s">
        <v>469</v>
      </c>
      <c r="G163" s="1">
        <v>128</v>
      </c>
      <c r="H163" s="2">
        <v>2396.58</v>
      </c>
      <c r="I163" s="3">
        <v>0.25840000000000002</v>
      </c>
      <c r="J163" s="1">
        <f t="shared" si="22"/>
        <v>3015.86</v>
      </c>
      <c r="K163" s="4">
        <f t="shared" si="23"/>
        <v>386030.08000000002</v>
      </c>
    </row>
    <row r="164" spans="1:11" ht="30" x14ac:dyDescent="0.25">
      <c r="A164" s="44" t="s">
        <v>34</v>
      </c>
      <c r="B164" s="26" t="s">
        <v>473</v>
      </c>
      <c r="C164" s="27" t="s">
        <v>11</v>
      </c>
      <c r="D164" s="28" t="s">
        <v>474</v>
      </c>
      <c r="E164" s="29" t="s">
        <v>475</v>
      </c>
      <c r="F164" s="30" t="s">
        <v>469</v>
      </c>
      <c r="G164" s="1">
        <v>8</v>
      </c>
      <c r="H164" s="2">
        <v>11786.32</v>
      </c>
      <c r="I164" s="3">
        <v>0.25840000000000002</v>
      </c>
      <c r="J164" s="1">
        <f t="shared" si="22"/>
        <v>14831.91</v>
      </c>
      <c r="K164" s="4">
        <f t="shared" si="23"/>
        <v>118655.28</v>
      </c>
    </row>
    <row r="165" spans="1:11" x14ac:dyDescent="0.25">
      <c r="A165" s="44" t="s">
        <v>34</v>
      </c>
      <c r="B165" s="26" t="s">
        <v>476</v>
      </c>
      <c r="C165" s="27" t="s">
        <v>11</v>
      </c>
      <c r="D165" s="28" t="s">
        <v>477</v>
      </c>
      <c r="E165" s="29" t="s">
        <v>478</v>
      </c>
      <c r="F165" s="30" t="s">
        <v>469</v>
      </c>
      <c r="G165" s="1">
        <v>17</v>
      </c>
      <c r="H165" s="2">
        <v>7693.8</v>
      </c>
      <c r="I165" s="3">
        <v>0.25840000000000002</v>
      </c>
      <c r="J165" s="1">
        <f t="shared" si="22"/>
        <v>9681.8799999999992</v>
      </c>
      <c r="K165" s="4">
        <f t="shared" si="23"/>
        <v>164591.96</v>
      </c>
    </row>
    <row r="166" spans="1:11" ht="30" x14ac:dyDescent="0.25">
      <c r="A166" s="44" t="s">
        <v>34</v>
      </c>
      <c r="B166" s="26" t="s">
        <v>479</v>
      </c>
      <c r="C166" s="27" t="s">
        <v>11</v>
      </c>
      <c r="D166" s="28" t="s">
        <v>248</v>
      </c>
      <c r="E166" s="29" t="s">
        <v>249</v>
      </c>
      <c r="F166" s="30" t="s">
        <v>250</v>
      </c>
      <c r="G166" s="1">
        <v>13</v>
      </c>
      <c r="H166" s="2">
        <v>1437.94</v>
      </c>
      <c r="I166" s="3">
        <v>0.25840000000000002</v>
      </c>
      <c r="J166" s="1">
        <f t="shared" si="22"/>
        <v>1809.5</v>
      </c>
      <c r="K166" s="4">
        <f t="shared" si="23"/>
        <v>23523.5</v>
      </c>
    </row>
    <row r="167" spans="1:11" ht="30" x14ac:dyDescent="0.25">
      <c r="A167" s="44" t="s">
        <v>34</v>
      </c>
      <c r="B167" s="26" t="s">
        <v>480</v>
      </c>
      <c r="C167" s="27" t="s">
        <v>11</v>
      </c>
      <c r="D167" s="28" t="s">
        <v>481</v>
      </c>
      <c r="E167" s="29" t="s">
        <v>482</v>
      </c>
      <c r="F167" s="30" t="s">
        <v>250</v>
      </c>
      <c r="G167" s="1">
        <v>17</v>
      </c>
      <c r="H167" s="2">
        <v>1326.6</v>
      </c>
      <c r="I167" s="3">
        <v>0.25840000000000002</v>
      </c>
      <c r="J167" s="1">
        <f t="shared" si="22"/>
        <v>1669.39</v>
      </c>
      <c r="K167" s="4">
        <f t="shared" si="23"/>
        <v>28379.63</v>
      </c>
    </row>
    <row r="168" spans="1:11" ht="30" x14ac:dyDescent="0.25">
      <c r="A168" s="44" t="s">
        <v>34</v>
      </c>
      <c r="B168" s="26" t="s">
        <v>483</v>
      </c>
      <c r="C168" s="27" t="s">
        <v>11</v>
      </c>
      <c r="D168" s="28" t="s">
        <v>484</v>
      </c>
      <c r="E168" s="29" t="s">
        <v>485</v>
      </c>
      <c r="F168" s="30" t="s">
        <v>469</v>
      </c>
      <c r="G168" s="1">
        <v>38</v>
      </c>
      <c r="H168" s="2">
        <v>2030.24</v>
      </c>
      <c r="I168" s="3">
        <v>0.25840000000000002</v>
      </c>
      <c r="J168" s="1">
        <f t="shared" si="22"/>
        <v>2554.85</v>
      </c>
      <c r="K168" s="4">
        <f t="shared" si="23"/>
        <v>97084.3</v>
      </c>
    </row>
    <row r="169" spans="1:11" ht="30" x14ac:dyDescent="0.25">
      <c r="A169" s="44" t="s">
        <v>34</v>
      </c>
      <c r="B169" s="26" t="s">
        <v>486</v>
      </c>
      <c r="C169" s="27" t="s">
        <v>11</v>
      </c>
      <c r="D169" s="28" t="s">
        <v>487</v>
      </c>
      <c r="E169" s="29" t="s">
        <v>488</v>
      </c>
      <c r="F169" s="30" t="s">
        <v>469</v>
      </c>
      <c r="G169" s="1">
        <v>58</v>
      </c>
      <c r="H169" s="2">
        <v>3154.8</v>
      </c>
      <c r="I169" s="3">
        <v>0.25840000000000002</v>
      </c>
      <c r="J169" s="1">
        <f t="shared" si="22"/>
        <v>3970</v>
      </c>
      <c r="K169" s="4">
        <f t="shared" si="23"/>
        <v>230260</v>
      </c>
    </row>
    <row r="170" spans="1:11" ht="30" x14ac:dyDescent="0.25">
      <c r="A170" s="44" t="s">
        <v>34</v>
      </c>
      <c r="B170" s="26" t="s">
        <v>489</v>
      </c>
      <c r="C170" s="27" t="s">
        <v>11</v>
      </c>
      <c r="D170" s="28" t="s">
        <v>490</v>
      </c>
      <c r="E170" s="29" t="s">
        <v>491</v>
      </c>
      <c r="F170" s="30" t="s">
        <v>469</v>
      </c>
      <c r="G170" s="1">
        <v>58</v>
      </c>
      <c r="H170" s="2">
        <v>2483.83</v>
      </c>
      <c r="I170" s="3">
        <v>0.25840000000000002</v>
      </c>
      <c r="J170" s="1">
        <f t="shared" si="22"/>
        <v>3125.65</v>
      </c>
      <c r="K170" s="4">
        <f t="shared" si="23"/>
        <v>181287.7</v>
      </c>
    </row>
    <row r="171" spans="1:11" x14ac:dyDescent="0.25">
      <c r="A171" s="44" t="s">
        <v>34</v>
      </c>
      <c r="B171" s="26" t="s">
        <v>492</v>
      </c>
      <c r="C171" s="27" t="s">
        <v>11</v>
      </c>
      <c r="D171" s="28" t="s">
        <v>493</v>
      </c>
      <c r="E171" s="29" t="s">
        <v>494</v>
      </c>
      <c r="F171" s="30" t="s">
        <v>469</v>
      </c>
      <c r="G171" s="1">
        <v>25</v>
      </c>
      <c r="H171" s="2">
        <v>1688.4</v>
      </c>
      <c r="I171" s="3">
        <v>0.25840000000000002</v>
      </c>
      <c r="J171" s="1">
        <f t="shared" si="22"/>
        <v>2124.6799999999998</v>
      </c>
      <c r="K171" s="4">
        <f t="shared" si="23"/>
        <v>53117</v>
      </c>
    </row>
    <row r="172" spans="1:11" x14ac:dyDescent="0.25">
      <c r="A172" s="44" t="s">
        <v>34</v>
      </c>
      <c r="B172" s="26" t="s">
        <v>495</v>
      </c>
      <c r="C172" s="27" t="s">
        <v>11</v>
      </c>
      <c r="D172" s="28" t="s">
        <v>496</v>
      </c>
      <c r="E172" s="29" t="s">
        <v>497</v>
      </c>
      <c r="F172" s="30" t="s">
        <v>250</v>
      </c>
      <c r="G172" s="1">
        <v>23</v>
      </c>
      <c r="H172" s="2">
        <v>1472.73</v>
      </c>
      <c r="I172" s="3">
        <v>0.25840000000000002</v>
      </c>
      <c r="J172" s="1">
        <f t="shared" si="22"/>
        <v>1853.28</v>
      </c>
      <c r="K172" s="4">
        <f t="shared" si="23"/>
        <v>42625.440000000002</v>
      </c>
    </row>
    <row r="173" spans="1:11" ht="40.5" customHeight="1" x14ac:dyDescent="0.25">
      <c r="A173" s="44" t="s">
        <v>34</v>
      </c>
      <c r="B173" s="26" t="s">
        <v>498</v>
      </c>
      <c r="C173" s="27" t="s">
        <v>11</v>
      </c>
      <c r="D173" s="28" t="s">
        <v>499</v>
      </c>
      <c r="E173" s="29" t="s">
        <v>500</v>
      </c>
      <c r="F173" s="30" t="s">
        <v>250</v>
      </c>
      <c r="G173" s="1">
        <v>97</v>
      </c>
      <c r="H173" s="2">
        <v>2722.71</v>
      </c>
      <c r="I173" s="3">
        <v>0.25840000000000002</v>
      </c>
      <c r="J173" s="1">
        <f t="shared" si="22"/>
        <v>3426.26</v>
      </c>
      <c r="K173" s="4">
        <f t="shared" si="23"/>
        <v>332347.21999999997</v>
      </c>
    </row>
    <row r="174" spans="1:11" ht="30" x14ac:dyDescent="0.25">
      <c r="A174" s="44" t="s">
        <v>34</v>
      </c>
      <c r="B174" s="26" t="s">
        <v>501</v>
      </c>
      <c r="C174" s="27" t="s">
        <v>11</v>
      </c>
      <c r="D174" s="28" t="s">
        <v>502</v>
      </c>
      <c r="E174" s="29" t="s">
        <v>503</v>
      </c>
      <c r="F174" s="30" t="s">
        <v>250</v>
      </c>
      <c r="G174" s="1">
        <v>68</v>
      </c>
      <c r="H174" s="2">
        <v>2032.47</v>
      </c>
      <c r="I174" s="3">
        <v>0.25840000000000002</v>
      </c>
      <c r="J174" s="1">
        <f t="shared" si="22"/>
        <v>2557.66</v>
      </c>
      <c r="K174" s="4">
        <f t="shared" si="23"/>
        <v>173920.88</v>
      </c>
    </row>
    <row r="175" spans="1:11" ht="30" x14ac:dyDescent="0.25">
      <c r="A175" s="44" t="s">
        <v>34</v>
      </c>
      <c r="B175" s="26" t="s">
        <v>504</v>
      </c>
      <c r="C175" s="27" t="s">
        <v>11</v>
      </c>
      <c r="D175" s="28" t="s">
        <v>505</v>
      </c>
      <c r="E175" s="29" t="s">
        <v>506</v>
      </c>
      <c r="F175" s="30" t="s">
        <v>250</v>
      </c>
      <c r="G175" s="1">
        <v>3</v>
      </c>
      <c r="H175" s="2">
        <v>1579.34</v>
      </c>
      <c r="I175" s="3">
        <v>0.25840000000000002</v>
      </c>
      <c r="J175" s="1">
        <f t="shared" si="22"/>
        <v>1987.44</v>
      </c>
      <c r="K175" s="4">
        <f t="shared" si="23"/>
        <v>5962.32</v>
      </c>
    </row>
    <row r="176" spans="1:11" ht="30" x14ac:dyDescent="0.25">
      <c r="A176" s="44" t="s">
        <v>34</v>
      </c>
      <c r="B176" s="26" t="s">
        <v>507</v>
      </c>
      <c r="C176" s="27" t="s">
        <v>11</v>
      </c>
      <c r="D176" s="28" t="s">
        <v>508</v>
      </c>
      <c r="E176" s="29" t="s">
        <v>509</v>
      </c>
      <c r="F176" s="30" t="s">
        <v>250</v>
      </c>
      <c r="G176" s="1">
        <v>7</v>
      </c>
      <c r="H176" s="2">
        <v>1891.02</v>
      </c>
      <c r="I176" s="3">
        <v>0.25840000000000002</v>
      </c>
      <c r="J176" s="1">
        <f t="shared" si="22"/>
        <v>2379.66</v>
      </c>
      <c r="K176" s="4">
        <f t="shared" si="23"/>
        <v>16657.62</v>
      </c>
    </row>
    <row r="177" spans="1:11" ht="30" x14ac:dyDescent="0.25">
      <c r="A177" s="44" t="s">
        <v>34</v>
      </c>
      <c r="B177" s="26" t="s">
        <v>510</v>
      </c>
      <c r="C177" s="27" t="s">
        <v>11</v>
      </c>
      <c r="D177" s="28" t="s">
        <v>511</v>
      </c>
      <c r="E177" s="29" t="s">
        <v>512</v>
      </c>
      <c r="F177" s="30" t="s">
        <v>250</v>
      </c>
      <c r="G177" s="1">
        <v>6</v>
      </c>
      <c r="H177" s="2">
        <v>3734.42</v>
      </c>
      <c r="I177" s="3">
        <v>0.25840000000000002</v>
      </c>
      <c r="J177" s="1">
        <f t="shared" si="22"/>
        <v>4699.3900000000003</v>
      </c>
      <c r="K177" s="4">
        <f t="shared" si="23"/>
        <v>28196.34</v>
      </c>
    </row>
    <row r="178" spans="1:11" ht="30" x14ac:dyDescent="0.25">
      <c r="A178" s="44" t="s">
        <v>34</v>
      </c>
      <c r="B178" s="26" t="s">
        <v>513</v>
      </c>
      <c r="C178" s="27" t="s">
        <v>11</v>
      </c>
      <c r="D178" s="28" t="s">
        <v>514</v>
      </c>
      <c r="E178" s="29" t="s">
        <v>515</v>
      </c>
      <c r="F178" s="30" t="s">
        <v>250</v>
      </c>
      <c r="G178" s="1">
        <v>18</v>
      </c>
      <c r="H178" s="2">
        <v>1027.22</v>
      </c>
      <c r="I178" s="3">
        <v>0.25840000000000002</v>
      </c>
      <c r="J178" s="1">
        <f t="shared" si="22"/>
        <v>1292.6500000000001</v>
      </c>
      <c r="K178" s="4">
        <f t="shared" si="23"/>
        <v>23267.7</v>
      </c>
    </row>
    <row r="179" spans="1:11" x14ac:dyDescent="0.25">
      <c r="A179" s="44" t="s">
        <v>34</v>
      </c>
      <c r="B179" s="26" t="s">
        <v>516</v>
      </c>
      <c r="C179" s="27" t="s">
        <v>11</v>
      </c>
      <c r="D179" s="28" t="s">
        <v>517</v>
      </c>
      <c r="E179" s="29" t="s">
        <v>518</v>
      </c>
      <c r="F179" s="30" t="s">
        <v>469</v>
      </c>
      <c r="G179" s="1">
        <v>5</v>
      </c>
      <c r="H179" s="2">
        <v>6347.8</v>
      </c>
      <c r="I179" s="3">
        <v>0.25840000000000002</v>
      </c>
      <c r="J179" s="1">
        <f t="shared" si="22"/>
        <v>7988.07</v>
      </c>
      <c r="K179" s="4">
        <f t="shared" si="23"/>
        <v>39940.35</v>
      </c>
    </row>
    <row r="180" spans="1:11" x14ac:dyDescent="0.25">
      <c r="A180" s="44" t="s">
        <v>31</v>
      </c>
      <c r="B180" s="26" t="s">
        <v>519</v>
      </c>
      <c r="C180" s="27"/>
      <c r="D180" s="28"/>
      <c r="E180" s="29" t="s">
        <v>333</v>
      </c>
      <c r="F180" s="30" t="s">
        <v>71</v>
      </c>
      <c r="G180" s="1">
        <v>0</v>
      </c>
      <c r="H180" s="2">
        <v>0</v>
      </c>
      <c r="I180" s="3" t="s">
        <v>12</v>
      </c>
      <c r="J180" s="1"/>
      <c r="K180" s="15">
        <f>SUM(K181)</f>
        <v>10710</v>
      </c>
    </row>
    <row r="181" spans="1:11" ht="30" x14ac:dyDescent="0.25">
      <c r="A181" s="44" t="s">
        <v>34</v>
      </c>
      <c r="B181" s="26" t="s">
        <v>520</v>
      </c>
      <c r="C181" s="27" t="s">
        <v>36</v>
      </c>
      <c r="D181" s="28" t="s">
        <v>521</v>
      </c>
      <c r="E181" s="29" t="s">
        <v>522</v>
      </c>
      <c r="F181" s="30" t="s">
        <v>152</v>
      </c>
      <c r="G181" s="1">
        <v>119000</v>
      </c>
      <c r="H181" s="2">
        <v>7.0000000000000007E-2</v>
      </c>
      <c r="I181" s="3">
        <v>0.25840000000000002</v>
      </c>
      <c r="J181" s="1">
        <f>ROUND((H181+(H181*I181)),2)</f>
        <v>0.09</v>
      </c>
      <c r="K181" s="4">
        <f>ROUND((G181*J181),2)</f>
        <v>10710</v>
      </c>
    </row>
    <row r="182" spans="1:11" x14ac:dyDescent="0.25">
      <c r="A182" s="44" t="s">
        <v>31</v>
      </c>
      <c r="B182" s="26" t="s">
        <v>523</v>
      </c>
      <c r="C182" s="27"/>
      <c r="D182" s="28"/>
      <c r="E182" s="29" t="s">
        <v>398</v>
      </c>
      <c r="F182" s="30" t="s">
        <v>71</v>
      </c>
      <c r="G182" s="1">
        <v>0</v>
      </c>
      <c r="H182" s="2">
        <v>0</v>
      </c>
      <c r="I182" s="3" t="s">
        <v>12</v>
      </c>
      <c r="J182" s="1"/>
      <c r="K182" s="15">
        <f>SUM(K183)</f>
        <v>16940</v>
      </c>
    </row>
    <row r="183" spans="1:11" ht="30" x14ac:dyDescent="0.25">
      <c r="A183" s="44" t="s">
        <v>34</v>
      </c>
      <c r="B183" s="26" t="s">
        <v>524</v>
      </c>
      <c r="C183" s="27" t="s">
        <v>36</v>
      </c>
      <c r="D183" s="28" t="s">
        <v>525</v>
      </c>
      <c r="E183" s="29" t="s">
        <v>526</v>
      </c>
      <c r="F183" s="30" t="s">
        <v>152</v>
      </c>
      <c r="G183" s="1">
        <v>121000</v>
      </c>
      <c r="H183" s="2">
        <v>0.11</v>
      </c>
      <c r="I183" s="3">
        <v>0.25840000000000002</v>
      </c>
      <c r="J183" s="1">
        <f>ROUND((H183+(H183*I183)),2)</f>
        <v>0.14000000000000001</v>
      </c>
      <c r="K183" s="4">
        <f>ROUND((G183*J183),2)</f>
        <v>16940</v>
      </c>
    </row>
    <row r="184" spans="1:11" x14ac:dyDescent="0.25">
      <c r="A184" s="31"/>
      <c r="B184" s="32"/>
      <c r="C184" s="33"/>
      <c r="D184" s="33"/>
      <c r="E184" s="33"/>
      <c r="F184" s="33"/>
      <c r="G184" s="33"/>
      <c r="H184" s="33"/>
      <c r="I184" s="33"/>
      <c r="J184" s="33"/>
      <c r="K184" s="31"/>
    </row>
    <row r="185" spans="1:11" x14ac:dyDescent="0.25">
      <c r="B185" t="s">
        <v>527</v>
      </c>
    </row>
    <row r="186" spans="1:11" x14ac:dyDescent="0.25">
      <c r="B186" s="78" t="s">
        <v>570</v>
      </c>
      <c r="C186" s="79"/>
      <c r="D186" s="79"/>
      <c r="E186" s="79"/>
      <c r="F186" s="79"/>
      <c r="G186" s="79"/>
      <c r="H186" s="79"/>
      <c r="I186" s="79"/>
      <c r="J186" s="79"/>
      <c r="K186" s="80"/>
    </row>
    <row r="187" spans="1:11" x14ac:dyDescent="0.25">
      <c r="B187" s="81"/>
      <c r="C187" s="82"/>
      <c r="D187" s="82"/>
      <c r="E187" s="82"/>
      <c r="F187" s="82"/>
      <c r="G187" s="82"/>
      <c r="H187" s="82"/>
      <c r="I187" s="82"/>
      <c r="J187" s="82"/>
      <c r="K187" s="83"/>
    </row>
    <row r="188" spans="1:11" x14ac:dyDescent="0.25">
      <c r="B188" s="34"/>
      <c r="C188" s="34"/>
      <c r="D188" s="34"/>
      <c r="E188" s="34"/>
      <c r="F188" s="34"/>
      <c r="G188" s="34"/>
      <c r="H188" s="34"/>
      <c r="I188" s="34"/>
      <c r="J188" s="34"/>
      <c r="K188" s="34"/>
    </row>
    <row r="189" spans="1:11" ht="14.45" customHeight="1" x14ac:dyDescent="0.25">
      <c r="B189" s="84" t="s">
        <v>528</v>
      </c>
      <c r="C189" s="85"/>
      <c r="D189" s="85"/>
      <c r="E189" s="85"/>
      <c r="F189" s="85"/>
      <c r="G189" s="85"/>
      <c r="H189" s="85"/>
      <c r="I189" s="85"/>
      <c r="J189" s="85"/>
      <c r="K189" s="86"/>
    </row>
    <row r="190" spans="1:11" ht="14.45" customHeight="1" x14ac:dyDescent="0.25"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2" spans="1:11" x14ac:dyDescent="0.25">
      <c r="B192" s="87" t="s">
        <v>529</v>
      </c>
      <c r="C192" s="87"/>
      <c r="D192" s="87"/>
      <c r="F192" s="35"/>
      <c r="G192" s="35"/>
      <c r="H192" s="35"/>
      <c r="I192" s="35"/>
      <c r="J192" s="36"/>
    </row>
    <row r="193" spans="2:9" x14ac:dyDescent="0.25">
      <c r="B193" s="45"/>
      <c r="F193" s="5" t="s">
        <v>530</v>
      </c>
      <c r="G193" s="5"/>
      <c r="H193" s="5"/>
      <c r="I193" s="5"/>
    </row>
    <row r="194" spans="2:9" x14ac:dyDescent="0.25">
      <c r="F194" s="46" t="s">
        <v>531</v>
      </c>
      <c r="G194" s="6" t="s">
        <v>532</v>
      </c>
      <c r="I194" s="7"/>
    </row>
    <row r="195" spans="2:9" x14ac:dyDescent="0.25">
      <c r="B195" s="75">
        <f ca="1">TODAY()</f>
        <v>45407</v>
      </c>
      <c r="C195" s="75"/>
      <c r="D195" s="75"/>
      <c r="F195" s="46" t="s">
        <v>533</v>
      </c>
      <c r="G195" s="6" t="s">
        <v>534</v>
      </c>
      <c r="H195" s="7"/>
      <c r="I195" s="7"/>
    </row>
    <row r="196" spans="2:9" x14ac:dyDescent="0.25">
      <c r="B196" s="47" t="s">
        <v>535</v>
      </c>
      <c r="C196" s="37"/>
      <c r="D196" s="37"/>
      <c r="F196" s="46"/>
      <c r="G196" s="6"/>
      <c r="H196" s="7"/>
      <c r="I196" s="7"/>
    </row>
  </sheetData>
  <mergeCells count="17">
    <mergeCell ref="I8:K8"/>
    <mergeCell ref="E1:G1"/>
    <mergeCell ref="E2:G2"/>
    <mergeCell ref="A4:E4"/>
    <mergeCell ref="A5:E5"/>
    <mergeCell ref="B7:D7"/>
    <mergeCell ref="B8:D8"/>
    <mergeCell ref="F8:H8"/>
    <mergeCell ref="F4:K4"/>
    <mergeCell ref="F5:K5"/>
    <mergeCell ref="F7:H7"/>
    <mergeCell ref="I7:K7"/>
    <mergeCell ref="B195:D195"/>
    <mergeCell ref="B12:J12"/>
    <mergeCell ref="B186:K187"/>
    <mergeCell ref="B189:K189"/>
    <mergeCell ref="B192:D192"/>
  </mergeCells>
  <conditionalFormatting sqref="A13:B183">
    <cfRule type="expression" dxfId="14" priority="112" stopIfTrue="1">
      <formula>$C13=1</formula>
    </cfRule>
    <cfRule type="expression" dxfId="13" priority="113" stopIfTrue="1">
      <formula>OR($C13=0,$C13=2,$C13=3,$C13=4)</formula>
    </cfRule>
  </conditionalFormatting>
  <conditionalFormatting sqref="C13:D183 F13:G183">
    <cfRule type="expression" dxfId="12" priority="110" stopIfTrue="1">
      <formula>$C13=1</formula>
    </cfRule>
    <cfRule type="expression" dxfId="11" priority="111" stopIfTrue="1">
      <formula>OR($C13=0,$C13=2,$C13=3,$C13=4)</formula>
    </cfRule>
  </conditionalFormatting>
  <conditionalFormatting sqref="E13:E183">
    <cfRule type="expression" dxfId="10" priority="108" stopIfTrue="1">
      <formula>$C13=1</formula>
    </cfRule>
    <cfRule type="expression" dxfId="9" priority="109" stopIfTrue="1">
      <formula>OR($C13=0,$C13=2,$C13=3,$C13=4)</formula>
    </cfRule>
  </conditionalFormatting>
  <conditionalFormatting sqref="F7">
    <cfRule type="expression" dxfId="8" priority="3" stopIfTrue="1">
      <formula>TIPOORCAMENTO="Proposto"</formula>
    </cfRule>
  </conditionalFormatting>
  <conditionalFormatting sqref="H13:I183">
    <cfRule type="expression" dxfId="7" priority="208" stopIfTrue="1">
      <formula>$C13=1</formula>
    </cfRule>
    <cfRule type="expression" dxfId="6" priority="209" stopIfTrue="1">
      <formula>OR($C13=0,$C13=2,$C13=3,$C13=4)</formula>
    </cfRule>
    <cfRule type="expression" dxfId="5" priority="210" stopIfTrue="1">
      <formula>AND(TIPOORCAMENTO="Licitado",$C13&lt;&gt;"L",$C13&lt;&gt;-1)</formula>
    </cfRule>
  </conditionalFormatting>
  <conditionalFormatting sqref="I7">
    <cfRule type="expression" dxfId="4" priority="1" stopIfTrue="1">
      <formula>TIPOORCAMENTO="Proposto"</formula>
    </cfRule>
  </conditionalFormatting>
  <conditionalFormatting sqref="J13:K183">
    <cfRule type="expression" dxfId="3" priority="6" stopIfTrue="1">
      <formula>$C13=1</formula>
    </cfRule>
    <cfRule type="expression" dxfId="2" priority="7" stopIfTrue="1">
      <formula>OR($C13=0,$C13=2,$C13=3,$C13=4)</formula>
    </cfRule>
  </conditionalFormatting>
  <pageMargins left="0.70866141732283472" right="0.70866141732283472" top="0.59055118110236227" bottom="0.59055118110236227" header="0.31496062992125984" footer="0.31496062992125984"/>
  <pageSetup paperSize="9" scale="82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D7AE-2B17-4A20-A19D-505DCD53A004}">
  <sheetPr>
    <pageSetUpPr fitToPage="1"/>
  </sheetPr>
  <dimension ref="A1:J51"/>
  <sheetViews>
    <sheetView zoomScaleNormal="100" workbookViewId="0">
      <selection activeCell="A14" sqref="A14:J14"/>
    </sheetView>
  </sheetViews>
  <sheetFormatPr defaultRowHeight="15" x14ac:dyDescent="0.25"/>
  <cols>
    <col min="8" max="8" width="16.28515625" customWidth="1"/>
    <col min="10" max="10" width="11.42578125" customWidth="1"/>
  </cols>
  <sheetData>
    <row r="1" spans="1:10" ht="15.75" x14ac:dyDescent="0.25">
      <c r="A1" s="59"/>
      <c r="B1" s="59"/>
      <c r="C1" s="59"/>
      <c r="D1" s="59"/>
      <c r="E1" s="59"/>
      <c r="F1" s="66" t="s">
        <v>536</v>
      </c>
      <c r="G1" s="59"/>
      <c r="H1" s="59"/>
      <c r="I1" s="106" t="s">
        <v>1</v>
      </c>
      <c r="J1" s="106"/>
    </row>
    <row r="2" spans="1:10" x14ac:dyDescent="0.25">
      <c r="A2" s="59"/>
      <c r="B2" s="59"/>
      <c r="C2" s="59"/>
      <c r="D2" s="59"/>
      <c r="E2" s="59"/>
      <c r="F2" s="59"/>
      <c r="G2" s="59"/>
      <c r="H2" s="59"/>
      <c r="I2" s="107" t="s">
        <v>3</v>
      </c>
      <c r="J2" s="107"/>
    </row>
    <row r="3" spans="1:10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101" t="s">
        <v>4</v>
      </c>
      <c r="B5" s="91"/>
      <c r="C5" s="91"/>
      <c r="D5" s="91"/>
      <c r="E5" s="91"/>
      <c r="F5" s="91"/>
      <c r="G5" s="91"/>
      <c r="H5" s="91"/>
      <c r="I5" s="91"/>
      <c r="J5" s="92"/>
    </row>
    <row r="6" spans="1:10" ht="14.45" customHeight="1" x14ac:dyDescent="0.25">
      <c r="A6" s="102" t="s">
        <v>6</v>
      </c>
      <c r="B6" s="103"/>
      <c r="C6" s="103"/>
      <c r="D6" s="103"/>
      <c r="E6" s="103"/>
      <c r="F6" s="103"/>
      <c r="G6" s="103"/>
      <c r="H6" s="103"/>
      <c r="I6" s="103"/>
      <c r="J6" s="104"/>
    </row>
    <row r="7" spans="1:10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A8" s="98" t="s">
        <v>5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x14ac:dyDescent="0.25">
      <c r="A9" s="105" t="s">
        <v>537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0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0" x14ac:dyDescent="0.25">
      <c r="A11" s="99" t="s">
        <v>538</v>
      </c>
      <c r="B11" s="99"/>
      <c r="C11" s="99"/>
      <c r="D11" s="99"/>
      <c r="E11" s="99"/>
      <c r="F11" s="99"/>
      <c r="G11" s="99"/>
      <c r="H11" s="99"/>
      <c r="I11" s="100">
        <v>1</v>
      </c>
      <c r="J11" s="100"/>
    </row>
    <row r="12" spans="1:10" x14ac:dyDescent="0.25">
      <c r="A12" s="109" t="s">
        <v>539</v>
      </c>
      <c r="B12" s="109"/>
      <c r="C12" s="109"/>
      <c r="D12" s="109"/>
      <c r="E12" s="109"/>
      <c r="F12" s="109"/>
      <c r="G12" s="109"/>
      <c r="H12" s="109"/>
      <c r="I12" s="100">
        <v>2.5000000000000001E-2</v>
      </c>
      <c r="J12" s="100"/>
    </row>
    <row r="13" spans="1:10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4" spans="1:10" ht="15.75" x14ac:dyDescent="0.25">
      <c r="A14" s="110" t="s">
        <v>12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x14ac:dyDescent="0.25">
      <c r="A16" s="98" t="s">
        <v>540</v>
      </c>
      <c r="B16" s="98"/>
      <c r="C16" s="98"/>
      <c r="D16" s="98"/>
      <c r="E16" s="98"/>
      <c r="F16" s="98"/>
      <c r="G16" s="98"/>
      <c r="H16" s="98"/>
      <c r="I16" s="98"/>
      <c r="J16" s="98"/>
    </row>
    <row r="17" spans="1:10" x14ac:dyDescent="0.25">
      <c r="A17" s="111" t="s">
        <v>541</v>
      </c>
      <c r="B17" s="111"/>
      <c r="C17" s="111"/>
      <c r="D17" s="111"/>
      <c r="E17" s="111"/>
      <c r="F17" s="111"/>
      <c r="G17" s="111"/>
      <c r="H17" s="111"/>
      <c r="I17" s="111"/>
      <c r="J17" s="111"/>
    </row>
    <row r="18" spans="1:10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0" x14ac:dyDescent="0.25">
      <c r="A19" s="112" t="s">
        <v>542</v>
      </c>
      <c r="B19" s="112"/>
      <c r="C19" s="112"/>
      <c r="D19" s="112"/>
      <c r="E19" s="112"/>
      <c r="F19" s="112"/>
      <c r="G19" s="112"/>
      <c r="H19" s="112"/>
      <c r="I19" s="112" t="s">
        <v>543</v>
      </c>
      <c r="J19" s="113" t="s">
        <v>544</v>
      </c>
    </row>
    <row r="20" spans="1:10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3"/>
    </row>
    <row r="21" spans="1:10" x14ac:dyDescent="0.25">
      <c r="A21" s="108" t="s">
        <v>545</v>
      </c>
      <c r="B21" s="108"/>
      <c r="C21" s="108"/>
      <c r="D21" s="108"/>
      <c r="E21" s="108"/>
      <c r="F21" s="108"/>
      <c r="G21" s="108"/>
      <c r="H21" s="108"/>
      <c r="I21" s="70" t="s">
        <v>546</v>
      </c>
      <c r="J21" s="72">
        <v>1.4999999999999999E-2</v>
      </c>
    </row>
    <row r="22" spans="1:10" x14ac:dyDescent="0.25">
      <c r="A22" s="108" t="s">
        <v>547</v>
      </c>
      <c r="B22" s="108"/>
      <c r="C22" s="108"/>
      <c r="D22" s="108"/>
      <c r="E22" s="108"/>
      <c r="F22" s="108"/>
      <c r="G22" s="108"/>
      <c r="H22" s="108"/>
      <c r="I22" s="70" t="s">
        <v>548</v>
      </c>
      <c r="J22" s="72">
        <v>3.6999999999999998E-2</v>
      </c>
    </row>
    <row r="23" spans="1:10" x14ac:dyDescent="0.25">
      <c r="A23" s="108" t="s">
        <v>549</v>
      </c>
      <c r="B23" s="108"/>
      <c r="C23" s="108"/>
      <c r="D23" s="108"/>
      <c r="E23" s="108"/>
      <c r="F23" s="108"/>
      <c r="G23" s="108"/>
      <c r="H23" s="108"/>
      <c r="I23" s="70" t="s">
        <v>549</v>
      </c>
      <c r="J23" s="72"/>
    </row>
    <row r="24" spans="1:10" x14ac:dyDescent="0.25">
      <c r="A24" s="108" t="s">
        <v>549</v>
      </c>
      <c r="B24" s="108"/>
      <c r="C24" s="108"/>
      <c r="D24" s="108"/>
      <c r="E24" s="108"/>
      <c r="F24" s="108"/>
      <c r="G24" s="108"/>
      <c r="H24" s="108"/>
      <c r="I24" s="70" t="s">
        <v>549</v>
      </c>
      <c r="J24" s="72"/>
    </row>
    <row r="25" spans="1:10" x14ac:dyDescent="0.25">
      <c r="A25" s="108" t="s">
        <v>550</v>
      </c>
      <c r="B25" s="108"/>
      <c r="C25" s="108"/>
      <c r="D25" s="108"/>
      <c r="E25" s="108"/>
      <c r="F25" s="108"/>
      <c r="G25" s="108"/>
      <c r="H25" s="108"/>
      <c r="I25" s="70" t="s">
        <v>551</v>
      </c>
      <c r="J25" s="72">
        <v>6.88E-2</v>
      </c>
    </row>
    <row r="26" spans="1:10" x14ac:dyDescent="0.25">
      <c r="A26" s="108" t="s">
        <v>552</v>
      </c>
      <c r="B26" s="108"/>
      <c r="C26" s="108"/>
      <c r="D26" s="108"/>
      <c r="E26" s="108"/>
      <c r="F26" s="108"/>
      <c r="G26" s="108"/>
      <c r="H26" s="108"/>
      <c r="I26" s="70" t="s">
        <v>553</v>
      </c>
      <c r="J26" s="72">
        <v>3.6499999999999998E-2</v>
      </c>
    </row>
    <row r="27" spans="1:10" x14ac:dyDescent="0.25">
      <c r="A27" s="108" t="s">
        <v>554</v>
      </c>
      <c r="B27" s="108"/>
      <c r="C27" s="108"/>
      <c r="D27" s="108"/>
      <c r="E27" s="108"/>
      <c r="F27" s="108"/>
      <c r="G27" s="108"/>
      <c r="H27" s="108"/>
      <c r="I27" s="70" t="s">
        <v>555</v>
      </c>
      <c r="J27" s="73">
        <v>2.5000000000000001E-2</v>
      </c>
    </row>
    <row r="28" spans="1:10" x14ac:dyDescent="0.25">
      <c r="A28" s="108" t="s">
        <v>556</v>
      </c>
      <c r="B28" s="108"/>
      <c r="C28" s="108"/>
      <c r="D28" s="108"/>
      <c r="E28" s="108"/>
      <c r="F28" s="108"/>
      <c r="G28" s="108"/>
      <c r="H28" s="108"/>
      <c r="I28" s="70" t="s">
        <v>557</v>
      </c>
      <c r="J28" s="73">
        <v>4.4999999999999998E-2</v>
      </c>
    </row>
    <row r="29" spans="1:10" ht="28.5" x14ac:dyDescent="0.25">
      <c r="A29" s="108" t="s">
        <v>558</v>
      </c>
      <c r="B29" s="108"/>
      <c r="C29" s="108"/>
      <c r="D29" s="108"/>
      <c r="E29" s="108"/>
      <c r="F29" s="108"/>
      <c r="G29" s="108"/>
      <c r="H29" s="108"/>
      <c r="I29" s="71" t="s">
        <v>559</v>
      </c>
      <c r="J29" s="73">
        <v>0.1981</v>
      </c>
    </row>
    <row r="30" spans="1:10" ht="28.5" x14ac:dyDescent="0.25">
      <c r="A30" s="115" t="s">
        <v>560</v>
      </c>
      <c r="B30" s="115"/>
      <c r="C30" s="115"/>
      <c r="D30" s="115"/>
      <c r="E30" s="115"/>
      <c r="F30" s="115"/>
      <c r="G30" s="115"/>
      <c r="H30" s="115"/>
      <c r="I30" s="62" t="s">
        <v>561</v>
      </c>
      <c r="J30" s="74">
        <f>ROUND((((1+J21+J22+J23)*(1+J24)*(1+J25)/(1-(J26+J27+J28)))-1),4)</f>
        <v>0.25840000000000002</v>
      </c>
    </row>
    <row r="31" spans="1:10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5">
      <c r="A33" s="116" t="s">
        <v>562</v>
      </c>
      <c r="B33" s="116"/>
      <c r="C33" s="116"/>
      <c r="D33" s="116"/>
      <c r="E33" s="116"/>
      <c r="F33" s="116"/>
      <c r="G33" s="116"/>
      <c r="H33" s="116"/>
      <c r="I33" s="116"/>
      <c r="J33" s="116"/>
    </row>
    <row r="34" spans="1:10" ht="15.75" x14ac:dyDescent="0.25">
      <c r="A34" s="63"/>
      <c r="B34" s="63"/>
      <c r="C34" s="63"/>
      <c r="D34" s="117" t="s">
        <v>563</v>
      </c>
      <c r="E34" s="118" t="s">
        <v>564</v>
      </c>
      <c r="F34" s="118"/>
      <c r="G34" s="118"/>
      <c r="H34" s="119" t="s">
        <v>565</v>
      </c>
      <c r="I34" s="63"/>
      <c r="J34" s="63"/>
    </row>
    <row r="35" spans="1:10" ht="15.75" x14ac:dyDescent="0.25">
      <c r="A35" s="63"/>
      <c r="B35" s="63"/>
      <c r="C35" s="63"/>
      <c r="D35" s="117"/>
      <c r="E35" s="120" t="s">
        <v>566</v>
      </c>
      <c r="F35" s="120"/>
      <c r="G35" s="120"/>
      <c r="H35" s="119"/>
      <c r="I35" s="63"/>
      <c r="J35" s="63"/>
    </row>
    <row r="36" spans="1:10" ht="4.1500000000000004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40.9" customHeight="1" x14ac:dyDescent="0.25">
      <c r="A37" s="114" t="s">
        <v>567</v>
      </c>
      <c r="B37" s="114"/>
      <c r="C37" s="114"/>
      <c r="D37" s="114"/>
      <c r="E37" s="114"/>
      <c r="F37" s="114"/>
      <c r="G37" s="114"/>
      <c r="H37" s="114"/>
      <c r="I37" s="114"/>
      <c r="J37" s="114"/>
    </row>
    <row r="38" spans="1:10" ht="7.15" customHeight="1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</row>
    <row r="39" spans="1:10" ht="35.450000000000003" customHeight="1" x14ac:dyDescent="0.25">
      <c r="A39" s="114" t="s">
        <v>568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10" x14ac:dyDescent="0.25">
      <c r="A41" s="59" t="s">
        <v>527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ht="22.9" customHeight="1" x14ac:dyDescent="0.25">
      <c r="A42" s="121"/>
      <c r="B42" s="121"/>
      <c r="C42" s="121"/>
      <c r="D42" s="121"/>
      <c r="E42" s="121"/>
      <c r="F42" s="121"/>
      <c r="G42" s="121"/>
      <c r="H42" s="121"/>
      <c r="I42" s="121"/>
      <c r="J42" s="121"/>
    </row>
    <row r="43" spans="1:10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</row>
    <row r="44" spans="1:10" x14ac:dyDescent="0.25">
      <c r="A44" s="122" t="s">
        <v>529</v>
      </c>
      <c r="B44" s="122"/>
      <c r="C44" s="122"/>
      <c r="D44" s="122"/>
      <c r="E44" s="59"/>
      <c r="F44" s="59"/>
      <c r="G44" s="123">
        <f ca="1">TODAY()</f>
        <v>45407</v>
      </c>
      <c r="H44" s="123"/>
      <c r="I44" s="123"/>
      <c r="J44" s="123"/>
    </row>
    <row r="45" spans="1:10" x14ac:dyDescent="0.25">
      <c r="A45" s="124" t="s">
        <v>569</v>
      </c>
      <c r="B45" s="124"/>
      <c r="C45" s="124"/>
      <c r="D45" s="124"/>
      <c r="E45" s="59"/>
      <c r="F45" s="67"/>
      <c r="G45" s="68" t="s">
        <v>535</v>
      </c>
      <c r="H45" s="69"/>
      <c r="I45" s="69"/>
      <c r="J45" s="69"/>
    </row>
    <row r="46" spans="1:10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</row>
    <row r="48" spans="1:10" x14ac:dyDescent="0.25">
      <c r="A48" s="125"/>
      <c r="B48" s="125"/>
      <c r="C48" s="125"/>
      <c r="D48" s="125"/>
      <c r="E48" s="65"/>
      <c r="F48" s="59"/>
      <c r="G48" s="59"/>
      <c r="H48" s="59"/>
      <c r="I48" s="59"/>
      <c r="J48" s="59"/>
    </row>
    <row r="49" spans="1:10" x14ac:dyDescent="0.25">
      <c r="A49" s="5" t="s">
        <v>530</v>
      </c>
      <c r="B49" s="5"/>
      <c r="C49" s="5"/>
      <c r="D49" s="5"/>
      <c r="E49" s="59"/>
      <c r="F49" s="59"/>
      <c r="G49" s="59"/>
      <c r="H49" s="59"/>
      <c r="I49" s="59"/>
      <c r="J49" s="59"/>
    </row>
    <row r="50" spans="1:10" x14ac:dyDescent="0.25">
      <c r="A50" s="46" t="s">
        <v>531</v>
      </c>
      <c r="B50" s="6" t="s">
        <v>532</v>
      </c>
      <c r="C50" s="46"/>
      <c r="D50" s="6"/>
    </row>
    <row r="51" spans="1:10" x14ac:dyDescent="0.25">
      <c r="A51" s="46" t="s">
        <v>533</v>
      </c>
      <c r="B51" s="6" t="s">
        <v>534</v>
      </c>
      <c r="C51" s="46"/>
      <c r="D51" s="6"/>
    </row>
  </sheetData>
  <mergeCells count="38">
    <mergeCell ref="A42:J42"/>
    <mergeCell ref="A44:D44"/>
    <mergeCell ref="G44:J44"/>
    <mergeCell ref="A45:D45"/>
    <mergeCell ref="A48:D48"/>
    <mergeCell ref="A39:J39"/>
    <mergeCell ref="A27:H27"/>
    <mergeCell ref="A28:H28"/>
    <mergeCell ref="A29:H29"/>
    <mergeCell ref="A30:H30"/>
    <mergeCell ref="A33:J33"/>
    <mergeCell ref="D34:D35"/>
    <mergeCell ref="E34:G34"/>
    <mergeCell ref="H34:H35"/>
    <mergeCell ref="E35:G35"/>
    <mergeCell ref="A37:J37"/>
    <mergeCell ref="I1:J1"/>
    <mergeCell ref="I2:J2"/>
    <mergeCell ref="A26:H26"/>
    <mergeCell ref="A12:H12"/>
    <mergeCell ref="I12:J12"/>
    <mergeCell ref="A14:J14"/>
    <mergeCell ref="A16:J16"/>
    <mergeCell ref="A17:J17"/>
    <mergeCell ref="A19:H20"/>
    <mergeCell ref="I19:I20"/>
    <mergeCell ref="J19:J20"/>
    <mergeCell ref="A21:H21"/>
    <mergeCell ref="A22:H22"/>
    <mergeCell ref="A23:H23"/>
    <mergeCell ref="A24:H24"/>
    <mergeCell ref="A25:H25"/>
    <mergeCell ref="A11:H11"/>
    <mergeCell ref="I11:J11"/>
    <mergeCell ref="A5:J5"/>
    <mergeCell ref="A6:J6"/>
    <mergeCell ref="A8:J8"/>
    <mergeCell ref="A9:J9"/>
  </mergeCells>
  <conditionalFormatting sqref="A30:J30">
    <cfRule type="expression" dxfId="1" priority="1" stopIfTrue="1">
      <formula>DESONERACAO="não"</formula>
    </cfRule>
  </conditionalFormatting>
  <conditionalFormatting sqref="J29">
    <cfRule type="expression" dxfId="0" priority="3" stopIfTrue="1">
      <formula>DESONERACAO="não"</formula>
    </cfRule>
  </conditionalFormatting>
  <dataValidations count="6">
    <dataValidation type="list" allowBlank="1" showErrorMessage="1" sqref="A17:J17" xr:uid="{1EECFF95-5F02-4DB7-BC80-1F42249EF180}">
      <formula1>BDI.TipoObra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I11:J11" xr:uid="{7E7A77BD-85A1-439E-9021-E0A391963BF0}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I12:J12" xr:uid="{380BDFCC-2BDC-48AF-A4DD-90C69355B67E}">
      <formula1>0</formula1>
      <formula2>0</formula2>
    </dataValidation>
    <dataValidation operator="greaterThanOrEqual" allowBlank="1" showErrorMessage="1" errorTitle="Erro de valores" error="Digite um valor igual a 0% ou 2%." sqref="J28" xr:uid="{5D69E500-D608-4735-A32B-D6D4F03F2163}">
      <formula1>0</formula1>
      <formula2>0</formula2>
    </dataValidation>
    <dataValidation type="decimal" allowBlank="1" showErrorMessage="1" errorTitle="Erro de valores" error="Digite um valor maior do que 0." sqref="J27" xr:uid="{7EEC777F-AEFA-4C87-A90D-7C90D54B5EA5}">
      <formula1>0</formula1>
      <formula2>1</formula2>
    </dataValidation>
    <dataValidation type="decimal" allowBlank="1" showErrorMessage="1" errorTitle="Erro de valores" error="Digite um valor entre 0% e 100%" sqref="J21:J26" xr:uid="{F3FCE0A6-D825-4472-B0A1-3DF5A2D48887}">
      <formula1>0</formula1>
      <formula2>1</formula2>
    </dataValidation>
  </dataValidations>
  <pageMargins left="0.511811024" right="0.511811024" top="0.78740157499999996" bottom="0.78740157499999996" header="0.31496062000000002" footer="0.31496062000000002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BDI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Mariano</dc:creator>
  <cp:keywords/>
  <dc:description/>
  <cp:lastModifiedBy>Giselle Tardioli</cp:lastModifiedBy>
  <cp:revision/>
  <cp:lastPrinted>2024-04-25T13:24:25Z</cp:lastPrinted>
  <dcterms:created xsi:type="dcterms:W3CDTF">2024-03-10T19:49:44Z</dcterms:created>
  <dcterms:modified xsi:type="dcterms:W3CDTF">2024-04-25T17:29:55Z</dcterms:modified>
  <cp:category/>
  <cp:contentStatus/>
</cp:coreProperties>
</file>